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portalen.sek.se/samarbetsrum/pelare3/Shared documents/2022/Q2/"/>
    </mc:Choice>
  </mc:AlternateContent>
  <workbookProtection workbookAlgorithmName="SHA-512" workbookHashValue="TEdO9zziGmICwio2I1OOC/heg48ZaD3vA/3FauQ07SB2L6QhZwiaXZu2Gw/gkzQGMkdhFC3IE/NdsKe3FAcriA==" workbookSaltValue="UE9yXhfkhiHGID4ZED0f5w==" workbookSpinCount="100000" lockStructure="1"/>
  <bookViews>
    <workbookView xWindow="0" yWindow="0" windowWidth="12463" windowHeight="3360"/>
  </bookViews>
  <sheets>
    <sheet name="Contents" sheetId="1" r:id="rId1"/>
    <sheet name="Introduction" sheetId="35" r:id="rId2"/>
    <sheet name="EU CC1" sheetId="4" r:id="rId3"/>
    <sheet name="EU CC2" sheetId="5" r:id="rId4"/>
    <sheet name="EU KM1" sheetId="3" r:id="rId5"/>
    <sheet name="EU KM2" sheetId="37" r:id="rId6"/>
    <sheet name="EU CCyB1" sheetId="6" r:id="rId7"/>
    <sheet name="EU CCyB2" sheetId="7" r:id="rId8"/>
    <sheet name="EU LR1" sheetId="8" r:id="rId9"/>
    <sheet name="EU LR2" sheetId="9" r:id="rId10"/>
    <sheet name="EU LR3" sheetId="10" r:id="rId11"/>
    <sheet name="EU OV1" sheetId="2" r:id="rId12"/>
    <sheet name="EU CQ1" sheetId="17" r:id="rId13"/>
    <sheet name="EU CQ4" sheetId="18" r:id="rId14"/>
    <sheet name="EU CQ5" sheetId="19" r:id="rId15"/>
    <sheet name="EU CR1" sheetId="15" r:id="rId16"/>
    <sheet name="EU CR1-A" sheetId="32" r:id="rId17"/>
    <sheet name="EU CR2" sheetId="16" r:id="rId18"/>
    <sheet name="EU CR3" sheetId="20" r:id="rId19"/>
    <sheet name="EU CR4" sheetId="21" r:id="rId20"/>
    <sheet name="EU CR5" sheetId="22" r:id="rId21"/>
    <sheet name="EU CR6" sheetId="23" r:id="rId22"/>
    <sheet name="EU CR7-A" sheetId="24" r:id="rId23"/>
    <sheet name="EU CR8" sheetId="25" r:id="rId24"/>
    <sheet name="EU CR10" sheetId="26" r:id="rId25"/>
    <sheet name="EU CCR1" sheetId="27" r:id="rId26"/>
    <sheet name="EU CCR2" sheetId="33" r:id="rId27"/>
    <sheet name="EU CCR4" sheetId="28" r:id="rId28"/>
    <sheet name="EU CCR5" sheetId="29" r:id="rId29"/>
    <sheet name="EU CCR8" sheetId="30" r:id="rId30"/>
    <sheet name="EU MR1" sheetId="31" r:id="rId31"/>
    <sheet name="EU IRRBB1" sheetId="36" r:id="rId32"/>
    <sheet name="EU LIQ1" sheetId="11" r:id="rId33"/>
    <sheet name="EU LIQ2" sheetId="12" r:id="rId34"/>
    <sheet name="EU LIQB" sheetId="13" r:id="rId35"/>
    <sheet name="FFFS 2010 7" sheetId="14" r:id="rId3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1" i="3" l="1"/>
  <c r="G51" i="3"/>
  <c r="F51" i="3"/>
  <c r="H50" i="3"/>
  <c r="G50" i="3"/>
  <c r="F50" i="3"/>
  <c r="H34" i="3"/>
  <c r="G34" i="3"/>
  <c r="F34" i="3"/>
  <c r="H32" i="3"/>
  <c r="G9" i="26" l="1"/>
  <c r="D44" i="23" l="1"/>
  <c r="O23" i="23"/>
  <c r="N20" i="23"/>
  <c r="E23" i="23"/>
  <c r="N87" i="23"/>
  <c r="N88" i="23"/>
  <c r="G82" i="23" l="1"/>
  <c r="N34" i="23" l="1"/>
  <c r="N33" i="23"/>
  <c r="N74" i="23"/>
  <c r="N63" i="23"/>
  <c r="O61" i="23"/>
  <c r="O60" i="23"/>
  <c r="O58" i="23"/>
  <c r="O57" i="23"/>
  <c r="O74" i="23" s="1"/>
  <c r="K74" i="23"/>
  <c r="D60" i="23" l="1"/>
  <c r="G74" i="23"/>
  <c r="L74" i="23"/>
  <c r="I74" i="23"/>
  <c r="E74" i="23"/>
  <c r="D74" i="23"/>
  <c r="N11" i="23" l="1"/>
  <c r="N9" i="23"/>
  <c r="O14" i="23"/>
  <c r="G17" i="23"/>
  <c r="E25" i="23"/>
  <c r="D11" i="23"/>
  <c r="D20" i="23"/>
  <c r="D18" i="23"/>
  <c r="H25" i="23"/>
  <c r="I9" i="23"/>
  <c r="G25" i="23"/>
  <c r="E18" i="23"/>
  <c r="E14" i="23"/>
</calcChain>
</file>

<file path=xl/sharedStrings.xml><?xml version="1.0" encoding="utf-8"?>
<sst xmlns="http://schemas.openxmlformats.org/spreadsheetml/2006/main" count="4301" uniqueCount="1222">
  <si>
    <t>EU CR3</t>
  </si>
  <si>
    <t>EU CC1</t>
  </si>
  <si>
    <t>EU CC2</t>
  </si>
  <si>
    <t>EU OV1</t>
  </si>
  <si>
    <t xml:space="preserve">EU KM1 </t>
  </si>
  <si>
    <t>EU CCyB1</t>
  </si>
  <si>
    <t>EU CCyB2</t>
  </si>
  <si>
    <t xml:space="preserve">EU CCR1 </t>
  </si>
  <si>
    <t xml:space="preserve">EU CCR2 </t>
  </si>
  <si>
    <t xml:space="preserve">EU CCR4 </t>
  </si>
  <si>
    <t xml:space="preserve">EU CCR5 </t>
  </si>
  <si>
    <t xml:space="preserve">EU CCR8 </t>
  </si>
  <si>
    <t>EU CR1-A</t>
  </si>
  <si>
    <t>EU CR4</t>
  </si>
  <si>
    <t>EU CR5</t>
  </si>
  <si>
    <t>EU CR7-A</t>
  </si>
  <si>
    <t>EU CR8</t>
  </si>
  <si>
    <t>EU-SEC1 - Securitisation exposures in the non-trading book</t>
  </si>
  <si>
    <t>EU-SEC4 - Securitisation exposures in the non-trading book and associated regulatory capital requirements - institution acting as investor</t>
  </si>
  <si>
    <t>EU CR1</t>
  </si>
  <si>
    <t>EU CQ1</t>
  </si>
  <si>
    <t>EU CQ1: Credit quality of forborne exposures</t>
  </si>
  <si>
    <t>EU MR1</t>
  </si>
  <si>
    <t>EU MR2-A - Market risk under the internal Model Approach (IMA)</t>
  </si>
  <si>
    <t>EU MR2-B - RWA flow statements of market risk exposures under the IMA</t>
  </si>
  <si>
    <t>EU MR3 - IMA values for trading portfolios</t>
  </si>
  <si>
    <t>EU MR4 - Comparison of VaR estimates with gains/losses</t>
  </si>
  <si>
    <t>EU LR1</t>
  </si>
  <si>
    <t>EU LR2</t>
  </si>
  <si>
    <t>EU LR3</t>
  </si>
  <si>
    <t>EU LIQ1</t>
  </si>
  <si>
    <t>EU LIQ2</t>
  </si>
  <si>
    <t xml:space="preserve">EU LIQ2: Net Stable Funding Ratio </t>
  </si>
  <si>
    <t>EU LIQB</t>
  </si>
  <si>
    <t>EU CQ4</t>
  </si>
  <si>
    <t>EU CQ5</t>
  </si>
  <si>
    <t xml:space="preserve">EU CQ7- Collateral obtained by taking possession and execution processes </t>
  </si>
  <si>
    <t xml:space="preserve">EU CR10 </t>
  </si>
  <si>
    <t>EU CR2</t>
  </si>
  <si>
    <t>EU CR6</t>
  </si>
  <si>
    <t>FFFS 2010 7</t>
  </si>
  <si>
    <t>Not applicable</t>
  </si>
  <si>
    <t>Contents</t>
  </si>
  <si>
    <t>SEK</t>
  </si>
  <si>
    <t>Credit risk</t>
  </si>
  <si>
    <t>Counterparty credit risk</t>
  </si>
  <si>
    <t>Market risk</t>
  </si>
  <si>
    <t>Liquidity risk</t>
  </si>
  <si>
    <t>Introduction</t>
  </si>
  <si>
    <t>EU CC1: Composition of regulatory own funds</t>
  </si>
  <si>
    <t>EU CC2: Reconciliation of regulatory own funds to balance sheet in the audited financial statements</t>
  </si>
  <si>
    <t>EU CCyB1: Geographical distribution of credit exposures relevant for the calculation of the countercyclical buffer</t>
  </si>
  <si>
    <t>EU KM1: Key metrics template</t>
  </si>
  <si>
    <t>EU OV1: Overview of risk weighted exposure amounts</t>
  </si>
  <si>
    <t>EU LR1: LRSum – Summary reconciliation of accounting assets and leverage ratio exposures</t>
  </si>
  <si>
    <t>EU LR2: LRCom – Leverage ratio common disclosure</t>
  </si>
  <si>
    <t>EU LR3: LRSpl: Split:up of on balance sheet exposures (excluding derivatives, SFTs and exempted exposures)</t>
  </si>
  <si>
    <t>EU CQ4: Quality of non:performing exposures by geography</t>
  </si>
  <si>
    <t>EU CQ5:  Credit quality of loans and advances to non:financial corporations by industry</t>
  </si>
  <si>
    <t xml:space="preserve">EU CR1: Performing and non:performing exposures and related provisions. </t>
  </si>
  <si>
    <t>EU CR1-A:  Maturity of exposures</t>
  </si>
  <si>
    <t>EU CR3:  CRM techniques overview:  Disclosure of the use of credit risk mitigation techniques</t>
  </si>
  <si>
    <t>EU CR4: standardised approach – Credit risk exposure and CRM effects</t>
  </si>
  <si>
    <t>EU CR5: standardised approach</t>
  </si>
  <si>
    <t>EU CR7-A: IRB approach – Disclosure of the extent of the use of CRM techniques</t>
  </si>
  <si>
    <t xml:space="preserve">EU CR8:  RWEA flow statements of credit risk exposures under the IRB approach </t>
  </si>
  <si>
    <t>EU CR10: Specialised lending and equity exposures under the simple riskweighted approach</t>
  </si>
  <si>
    <t>EU CCR1: Analysis of CCR exposure by approach</t>
  </si>
  <si>
    <t>EU CCR2: Transactions subject to own funds requirements for CVA risk</t>
  </si>
  <si>
    <t>EU CCR4: IRB approach – CCR exposures by exposure class and PD scale</t>
  </si>
  <si>
    <t>EU CCR5: Composition of collateral for CCR exposures</t>
  </si>
  <si>
    <t>EU CCR8: Exposures to CCPs</t>
  </si>
  <si>
    <t>EU MR1: Market risk under the standardised approach</t>
  </si>
  <si>
    <t>EU LIQ1: Quantitative information of LCR</t>
  </si>
  <si>
    <t>EU LIQB:  on qualitative information on LCR, which complements template EU LIQ1.</t>
  </si>
  <si>
    <t>EU CR2: Changes in the stock of non-performing loans and advances</t>
  </si>
  <si>
    <t xml:space="preserve">EU CR6: IRB Approach – Credit risk exposures by exposure class and PD range </t>
  </si>
  <si>
    <t>EU-SEC2 - Securitisation exposures in the trading book</t>
  </si>
  <si>
    <t>EU-SEC3 - Securitisation exposures in the non-trading book and associated regulatory capital requirements - institution acting as originator or as sponsor</t>
  </si>
  <si>
    <t>EU-SEC5 - Exposures securitised by the institution - Exposures in default and specific credit risk adjustments</t>
  </si>
  <si>
    <t>N/A</t>
  </si>
  <si>
    <t>EU CR2a - Changes in the stock of non-performing loans and advances and related net accumulated recoveries</t>
  </si>
  <si>
    <t>EU CQ2 - Quality of forbearance</t>
  </si>
  <si>
    <t>EU CQ6 - Collateral valuation - loans and advances</t>
  </si>
  <si>
    <t>EU CQ8 - Collateral obtained by taking possession and execution processes – vintage breakdown</t>
  </si>
  <si>
    <t>SEK does not have any credit derivatives.</t>
  </si>
  <si>
    <t>Own funds and Key metrics template</t>
  </si>
  <si>
    <t>a</t>
  </si>
  <si>
    <t>1</t>
  </si>
  <si>
    <t>Total risk exposure amount</t>
  </si>
  <si>
    <t>2</t>
  </si>
  <si>
    <t>Institution specific countercyclical capital buffer rate</t>
  </si>
  <si>
    <t>3</t>
  </si>
  <si>
    <t>Institution specific countercyclical capital buffer requirement</t>
  </si>
  <si>
    <t>b</t>
  </si>
  <si>
    <t>c</t>
  </si>
  <si>
    <t>d</t>
  </si>
  <si>
    <t>e</t>
  </si>
  <si>
    <t>Available own funds (amounts)</t>
  </si>
  <si>
    <t xml:space="preserve">Common Equity Tier 1 (CET1) capital </t>
  </si>
  <si>
    <t xml:space="preserve">Tier 1 capital </t>
  </si>
  <si>
    <t xml:space="preserve">Total capital </t>
  </si>
  <si>
    <t>Risk-weighted exposure amounts</t>
  </si>
  <si>
    <t>4</t>
  </si>
  <si>
    <t>Capital ratios  (as a percentage of risk-weighted exposure amount)</t>
  </si>
  <si>
    <t>5</t>
  </si>
  <si>
    <t>Common Equity Tier 1 ratio (%)</t>
  </si>
  <si>
    <t>6</t>
  </si>
  <si>
    <t>Tier 1 ratio (%)</t>
  </si>
  <si>
    <t>7</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</si>
  <si>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</si>
  <si>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</si>
  <si>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</si>
  <si>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</si>
  <si>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</si>
  <si>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</si>
  <si>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</si>
  <si>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</si>
  <si>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</si>
  <si>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</si>
  <si>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</si>
  <si>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8</t>
  </si>
  <si>
    <t>Capital conservation buffer (%)</t>
  </si>
  <si>
    <t>EU 8a</t>
  </si>
  <si>
    <t>Conservation buffer due to macro-prudential or systemic risk identified at 
the level of a Member State (%)</t>
  </si>
  <si>
    <t>9</t>
  </si>
  <si>
    <t>Institution specific countercyclical capital buffer (%)</t>
  </si>
  <si>
    <t>EU 9a</t>
  </si>
  <si>
    <t>Systemic risk buffer (%)</t>
  </si>
  <si>
    <t>10</t>
  </si>
  <si>
    <t>Global Systemically Important Institution buffer (%)</t>
  </si>
  <si>
    <t>EU 10a</t>
  </si>
  <si>
    <t>Other Systemically Important Institution buffer (%)</t>
  </si>
  <si>
    <t>11</t>
  </si>
  <si>
    <t>Combined buffer requirement (%)</t>
  </si>
  <si>
    <t>EU 11a</t>
  </si>
  <si>
    <t>Overall capital requirements (%)</t>
  </si>
  <si>
    <t>12</t>
  </si>
  <si>
    <t>CET1 available after meeting the total SREP own funds requirements (%)</t>
  </si>
  <si>
    <t>Leverage ratio</t>
  </si>
  <si>
    <t>13</t>
  </si>
  <si>
    <t>Total exposure measure</t>
  </si>
  <si>
    <t>14</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</si>
  <si>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</si>
  <si>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</si>
  <si>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</si>
  <si>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</si>
  <si>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</si>
  <si>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</si>
  <si>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</si>
  <si>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</si>
  <si>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</si>
  <si>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</si>
  <si>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</si>
  <si>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</si>
  <si>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15</t>
  </si>
  <si>
    <t xml:space="preserve">Total high-quality liquid assets (HQLA) (Weighted value -average)               </t>
  </si>
  <si>
    <t>EU 16a</t>
  </si>
  <si>
    <t xml:space="preserve">Cash outflows - Total weighted value                                                 </t>
  </si>
  <si>
    <t>EU 16b</t>
  </si>
  <si>
    <t xml:space="preserve">Cash inflows - Total weighted value                                                     </t>
  </si>
  <si>
    <t>16</t>
  </si>
  <si>
    <t xml:space="preserve">Total net cash outflows (adjusted value)                 </t>
  </si>
  <si>
    <t>17</t>
  </si>
  <si>
    <t xml:space="preserve">Liquidity coverage ratio (%)                                                                         </t>
  </si>
  <si>
    <t>Net Stable Funding Ratio</t>
  </si>
  <si>
    <t>18</t>
  </si>
  <si>
    <t>Total available stable funding</t>
  </si>
  <si>
    <t>19</t>
  </si>
  <si>
    <t>Total required stable funding</t>
  </si>
  <si>
    <t>20</t>
  </si>
  <si>
    <t>NSFR ratio (%)</t>
  </si>
  <si>
    <t xml:space="preserve">Capital requirements and REA </t>
  </si>
  <si>
    <t>Skr mn</t>
  </si>
  <si>
    <t>Total risk exposure amounts (TREA)</t>
  </si>
  <si>
    <t>Total own funds 
requirements</t>
  </si>
  <si>
    <t>Credit risk (excluding CCR)</t>
  </si>
  <si>
    <t xml:space="preserve">Of which the standardised approach </t>
  </si>
  <si>
    <t>Of which the Foundation IRB (F-IRB) approach</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</si>
  <si>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</si>
  <si>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</si>
  <si>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</si>
  <si>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</si>
  <si>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</si>
  <si>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</si>
  <si>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</si>
  <si>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</si>
  <si>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</si>
  <si>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</si>
  <si>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</si>
  <si>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</si>
  <si>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</si>
  <si>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</si>
  <si>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</si>
  <si>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</si>
  <si>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</si>
  <si>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</si>
  <si>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21</t>
  </si>
  <si>
    <t>22</t>
  </si>
  <si>
    <t xml:space="preserve">Of which IMA </t>
  </si>
  <si>
    <t>EU 22a</t>
  </si>
  <si>
    <t>Large exposures</t>
  </si>
  <si>
    <t>23</t>
  </si>
  <si>
    <t>Operational risk</t>
  </si>
  <si>
    <t>EU 23a</t>
  </si>
  <si>
    <t xml:space="preserve">Of which basic indicator approach </t>
  </si>
  <si>
    <t>EU 23b</t>
  </si>
  <si>
    <t xml:space="preserve">Of which standardised approach </t>
  </si>
  <si>
    <t>EU 23c</t>
  </si>
  <si>
    <t xml:space="preserve">Of which advanced measurement approach </t>
  </si>
  <si>
    <t>24</t>
  </si>
  <si>
    <t>Amounts below the thresholds for deduction (subject
to 250% risk weight)</t>
  </si>
  <si>
    <t>25</t>
  </si>
  <si>
    <t>26</t>
  </si>
  <si>
    <t>27</t>
  </si>
  <si>
    <t>28</t>
  </si>
  <si>
    <t>29</t>
  </si>
  <si>
    <t>Total</t>
  </si>
  <si>
    <t>Scope of consolidation: (solo/consolidated)</t>
  </si>
  <si>
    <t>Solo</t>
  </si>
  <si>
    <t>f</t>
  </si>
  <si>
    <t>g</t>
  </si>
  <si>
    <t>h</t>
  </si>
  <si>
    <t>Total weighteE value (average)</t>
  </si>
  <si>
    <t>EU 1a</t>
  </si>
  <si>
    <t>Quarter ending on (DD Month YYY)</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</si>
  <si>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</si>
  <si>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</si>
  <si>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</si>
  <si>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</si>
  <si>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</si>
  <si>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</si>
  <si>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</si>
  <si>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</si>
  <si>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</si>
  <si>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</si>
  <si>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</si>
  <si>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</si>
  <si>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</si>
  <si>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</si>
  <si>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</si>
  <si>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</si>
  <si>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</si>
  <si>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</si>
  <si>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</si>
  <si>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</si>
  <si>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</si>
  <si>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</si>
  <si>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</si>
  <si>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</si>
  <si>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</si>
  <si>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</si>
  <si>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</si>
  <si>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</si>
  <si>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</si>
  <si>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</si>
  <si>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</si>
  <si>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</si>
  <si>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</si>
  <si>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</si>
  <si>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</si>
  <si>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 xml:space="preserve">TOTAL ADJUSTED VALUE </t>
  </si>
  <si>
    <t>EU-21</t>
  </si>
  <si>
    <t>LIQUIDITY BUFFER</t>
  </si>
  <si>
    <t>TOTAL NET CASH OUTFLOWS</t>
  </si>
  <si>
    <t>LIQUIDITY COVERAGE RATIO</t>
  </si>
  <si>
    <t>In accordance with Article 451a(3) CRR</t>
  </si>
  <si>
    <t xml:space="preserve">
(in currency amount)</t>
  </si>
  <si>
    <t>Unweighted value by residual maturity</t>
  </si>
  <si>
    <t>Weighted value</t>
  </si>
  <si>
    <t>No maturity</t>
  </si>
  <si>
    <t>&lt; 6 months</t>
  </si>
  <si>
    <t>6 months to &lt; 1yr</t>
  </si>
  <si>
    <t>&gt;= 1yr</t>
  </si>
  <si>
    <t>Available stable funding (ASF) Items</t>
  </si>
  <si>
    <t>Capital items and instruments</t>
  </si>
  <si>
    <t xml:space="preserve">  Own funds</t>
  </si>
  <si>
    <t xml:space="preserve">  Other capital instruments</t>
  </si>
  <si>
    <t>Retail deposits</t>
  </si>
  <si>
    <t xml:space="preserve">  Stable deposits</t>
  </si>
  <si>
    <t xml:space="preserve">  Less stable deposits</t>
  </si>
  <si>
    <t>Wholesale funding:</t>
  </si>
  <si>
    <t xml:space="preserve">  Operational deposits</t>
  </si>
  <si>
    <t xml:space="preserve">  Other wholesale funding</t>
  </si>
  <si>
    <t>Interdependent liabilities</t>
  </si>
  <si>
    <t xml:space="preserve">Other liabilities: </t>
  </si>
  <si>
    <t xml:space="preserve">  NSFR derivative liabilities </t>
  </si>
  <si>
    <t xml:space="preserve">  All other liabilities and capital instruments not 
  included in the above categories</t>
  </si>
  <si>
    <t>Total available stable funding (ASF)</t>
  </si>
  <si>
    <t>Required stable funding (RSF) Items</t>
  </si>
  <si>
    <t>EU-15a</t>
  </si>
  <si>
    <t>Assets encumbered for a residual maturity 
of one year or more in a cover pool</t>
  </si>
  <si>
    <t>Deposits held at other financial institutions
 for operational purposes</t>
  </si>
  <si>
    <t>Performing loans and securities:</t>
  </si>
  <si>
    <t xml:space="preserve">  Performing securities financing transactions with 
  financial customers collateralised by Level 1 HQLA 
  subject to 0% haircut</t>
  </si>
  <si>
    <t xml:space="preserve">  Performing securities financing transactions with 
  financial customer collateralised by other assets 
  and loans and advances to financial institutions</t>
  </si>
  <si>
    <t xml:space="preserve">  Performing loans to non- financial corporate clients,
  loans to retail and small business customers, and 
  loans to sovereigns, and PSEs, of which:</t>
  </si>
  <si>
    <t xml:space="preserve">     With a risk weight of less than or equal to 35%
     under the Basel II Standardised Approach for
     credit risk</t>
  </si>
  <si>
    <t xml:space="preserve">  Performing residential mortgages, of which: </t>
  </si>
  <si>
    <t xml:space="preserve">     With a risk weight of less than or equal to 35% 
     under the Basel II Standardised Approach for 
     credit risk</t>
  </si>
  <si>
    <t xml:space="preserve">  Other loans and securities that are not in default 
  and do not qualify as HQLA, including exchange-traded 
  equities and trade finance on-balance sheet products</t>
  </si>
  <si>
    <t>Interdependent assets</t>
  </si>
  <si>
    <t xml:space="preserve">Other assets: </t>
  </si>
  <si>
    <t xml:space="preserve">  Physical traded commodities</t>
  </si>
  <si>
    <t xml:space="preserve">  Assets posted as initial margin for derivative contracts and contributions to default funds of CCPs</t>
  </si>
  <si>
    <t xml:space="preserve">  NSFR derivative assets </t>
  </si>
  <si>
    <t>30</t>
  </si>
  <si>
    <t xml:space="preserve">  NSFR derivative liabilities before deduction of variation margin posted </t>
  </si>
  <si>
    <t>31</t>
  </si>
  <si>
    <t xml:space="preserve">  All other assets not included in the above categories</t>
  </si>
  <si>
    <t>32</t>
  </si>
  <si>
    <t>Off-balance sheet items</t>
  </si>
  <si>
    <t>33</t>
  </si>
  <si>
    <t>Total RSF</t>
  </si>
  <si>
    <t>34</t>
  </si>
  <si>
    <t>Net Stable Funding Ratio (%)</t>
  </si>
  <si>
    <t>Replacement
cost (RC)</t>
  </si>
  <si>
    <t>Potential
future
exposure
(PFE)</t>
  </si>
  <si>
    <t>EEPE</t>
  </si>
  <si>
    <t>Alpha used for 
computing
regulatory
exposure
value</t>
  </si>
  <si>
    <t>Exposure
value
pre-CRM</t>
  </si>
  <si>
    <t>Exposure
value 
post-CRM</t>
  </si>
  <si>
    <t>Exposure
value</t>
  </si>
  <si>
    <t>RWEA</t>
  </si>
  <si>
    <t>EU-1</t>
  </si>
  <si>
    <t>EU - Original Exposure Method (for derivatives)</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</si>
  <si>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</si>
  <si>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</si>
  <si>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</si>
  <si>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</si>
  <si>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</si>
  <si>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</si>
  <si>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</si>
  <si>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</si>
  <si>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</si>
  <si>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</si>
  <si>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</si>
  <si>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</si>
  <si>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</si>
  <si>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Collateral used in derivative transactions</t>
  </si>
  <si>
    <t>Collateral used in SFTs</t>
  </si>
  <si>
    <t>Collateral type</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</si>
  <si>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</si>
  <si>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</si>
  <si>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</si>
  <si>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</si>
  <si>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</si>
  <si>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</si>
  <si>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</si>
  <si>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</si>
  <si>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</si>
  <si>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</si>
  <si>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</si>
  <si>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Other collateral</t>
  </si>
  <si>
    <t xml:space="preserve">Exposure value </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</si>
  <si>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</si>
  <si>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</si>
  <si>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</si>
  <si>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</si>
  <si>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</si>
  <si>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</si>
  <si>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</si>
  <si>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</si>
  <si>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</si>
  <si>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</si>
  <si>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</si>
  <si>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</si>
  <si>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</si>
  <si>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</si>
  <si>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</si>
  <si>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</si>
  <si>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</si>
  <si>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</si>
  <si>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</si>
  <si>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</si>
  <si>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</si>
  <si>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</si>
  <si>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005</t>
  </si>
  <si>
    <t>Cash balances at central banks and other demand deposits</t>
  </si>
  <si>
    <t>010</t>
  </si>
  <si>
    <t>Loans and advances</t>
  </si>
  <si>
    <t>020</t>
  </si>
  <si>
    <t xml:space="preserve">     Central banks</t>
  </si>
  <si>
    <t>030</t>
  </si>
  <si>
    <t xml:space="preserve">     General governments</t>
  </si>
  <si>
    <t>040</t>
  </si>
  <si>
    <t xml:space="preserve">     Credit institutions</t>
  </si>
  <si>
    <t>050</t>
  </si>
  <si>
    <t xml:space="preserve">     Other financial corporations</t>
  </si>
  <si>
    <t>060</t>
  </si>
  <si>
    <t xml:space="preserve">     Non-financial corporations</t>
  </si>
  <si>
    <t>070</t>
  </si>
  <si>
    <t xml:space="preserve">     Households</t>
  </si>
  <si>
    <t>080</t>
  </si>
  <si>
    <t>Debt Securities</t>
  </si>
  <si>
    <t>090</t>
  </si>
  <si>
    <t>Loan commitments given</t>
  </si>
  <si>
    <t>100</t>
  </si>
  <si>
    <t>Gross carrying/nominal amount</t>
  </si>
  <si>
    <t>Accumulated 
impairment</t>
  </si>
  <si>
    <t>Provisions on off-balance
sheet commitments and 
financial guarantees given</t>
  </si>
  <si>
    <t>Accumulated negative changes 
in fair value due to credit risk 
on non-performing exposures</t>
  </si>
  <si>
    <t>Of which non-performing</t>
  </si>
  <si>
    <t>Of which subject 
to impairment</t>
  </si>
  <si>
    <t>On-balance-sheet exposures</t>
  </si>
  <si>
    <t>Brazil</t>
  </si>
  <si>
    <t>Finland</t>
  </si>
  <si>
    <t>Germany</t>
  </si>
  <si>
    <t>Other countries</t>
  </si>
  <si>
    <t>Sweden</t>
  </si>
  <si>
    <t>United States</t>
  </si>
  <si>
    <t>Off-balance-sheet exposures</t>
  </si>
  <si>
    <t>Angola</t>
  </si>
  <si>
    <t>Ghana</t>
  </si>
  <si>
    <t>United Kingdom</t>
  </si>
  <si>
    <t>150</t>
  </si>
  <si>
    <t>Gross carrying amount</t>
  </si>
  <si>
    <t>Accumulated negative 
changes in fair value 
due to credit risk 
on non-performing 
exposures</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</si>
  <si>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</si>
  <si>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</si>
  <si>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</si>
  <si>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</si>
  <si>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</si>
  <si>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</si>
  <si>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</si>
  <si>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</si>
  <si>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</si>
  <si>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</si>
  <si>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</si>
  <si>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110</t>
  </si>
  <si>
    <t>Financial and insurance activities</t>
  </si>
  <si>
    <t>120</t>
  </si>
  <si>
    <t>Real estate activities</t>
  </si>
  <si>
    <t>130</t>
  </si>
  <si>
    <t>Professional, scientific and technical activities</t>
  </si>
  <si>
    <t>140</t>
  </si>
  <si>
    <t>Administrative and support service activities</t>
  </si>
  <si>
    <t>Public administration and defense, compulsory social security</t>
  </si>
  <si>
    <t>160</t>
  </si>
  <si>
    <t>Education</t>
  </si>
  <si>
    <t>170</t>
  </si>
  <si>
    <t>Human health services and social work activities</t>
  </si>
  <si>
    <t>180</t>
  </si>
  <si>
    <t>Arts, entertainment and recreation</t>
  </si>
  <si>
    <t>190</t>
  </si>
  <si>
    <t>Other services</t>
  </si>
  <si>
    <t>200</t>
  </si>
  <si>
    <t>i</t>
  </si>
  <si>
    <t>j</t>
  </si>
  <si>
    <t>k</t>
  </si>
  <si>
    <t>l</t>
  </si>
  <si>
    <t>m</t>
  </si>
  <si>
    <t>n</t>
  </si>
  <si>
    <t>o</t>
  </si>
  <si>
    <t>Gross carrying amount/nominal amount</t>
  </si>
  <si>
    <t>Accumulated impairment, accumulated negative changes in fair value 
due to credit risk and provisions</t>
  </si>
  <si>
    <t>Accumulated
partial 
write-off</t>
  </si>
  <si>
    <t>Collateral and financial 
guarantees received</t>
  </si>
  <si>
    <t>Performing exposures</t>
  </si>
  <si>
    <t>Non-performing exposures</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</si>
  <si>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</si>
  <si>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</si>
  <si>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</si>
  <si>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</si>
  <si>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</si>
  <si>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</si>
  <si>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2</t>
  </si>
  <si>
    <t>Of which
stage 3</t>
  </si>
  <si>
    <t>Central banks</t>
  </si>
  <si>
    <t>General governments</t>
  </si>
  <si>
    <t>Credit institutions</t>
  </si>
  <si>
    <t>Other financial corporations</t>
  </si>
  <si>
    <t>Non-financial corporations</t>
  </si>
  <si>
    <t xml:space="preserve">          Of which SMEs</t>
  </si>
  <si>
    <t>Households</t>
  </si>
  <si>
    <t>Debt securities</t>
  </si>
  <si>
    <t>210</t>
  </si>
  <si>
    <t>220</t>
  </si>
  <si>
    <t>Net exposure value</t>
  </si>
  <si>
    <t>On demand</t>
  </si>
  <si>
    <t>&lt;= 1 year</t>
  </si>
  <si>
    <t>&gt; 1 year &lt;= 5 years</t>
  </si>
  <si>
    <t>&gt; 5 years</t>
  </si>
  <si>
    <t>No stated maturity</t>
  </si>
  <si>
    <t xml:space="preserve">         Gross carrying amount</t>
  </si>
  <si>
    <t>Initial stock of non-performing loans and advances</t>
  </si>
  <si>
    <t>Inflows to non-performing portfolios</t>
  </si>
  <si>
    <t>Outflows from non-performing portfolios</t>
  </si>
  <si>
    <t>Outflows due to write-offs</t>
  </si>
  <si>
    <t>Outflow due to other situations</t>
  </si>
  <si>
    <t>Final stock of non-performing loans and advances</t>
  </si>
  <si>
    <t>RWEAs</t>
  </si>
  <si>
    <t>Outright products</t>
  </si>
  <si>
    <t>Interest rate risk (general and specific)</t>
  </si>
  <si>
    <t>Equity risk (general and specific)</t>
  </si>
  <si>
    <t>Foreign exchange risk</t>
  </si>
  <si>
    <t xml:space="preserve">Commodity risk </t>
  </si>
  <si>
    <t xml:space="preserve">Options </t>
  </si>
  <si>
    <t>Simplified approach</t>
  </si>
  <si>
    <t>Delta-plus approach</t>
  </si>
  <si>
    <t>Scenario approach</t>
  </si>
  <si>
    <t>Securitisation (specific risk)</t>
  </si>
  <si>
    <t>General credit exposures</t>
  </si>
  <si>
    <t>Relevant credit exposures – Market risk</t>
  </si>
  <si>
    <t>Securitisation exposures</t>
  </si>
  <si>
    <t>Total exposure value</t>
  </si>
  <si>
    <t>Own fund requirements</t>
  </si>
  <si>
    <t>Risk-weighted</t>
  </si>
  <si>
    <t>Countercyclical</t>
  </si>
  <si>
    <t>Exposure value under
the standardised
approach</t>
  </si>
  <si>
    <t>Exposure value
under the IRB
approach</t>
  </si>
  <si>
    <t>Sum of long and short
positions of trading book
exposures for SA</t>
  </si>
  <si>
    <t>Value of trading book
exposures for internal
models</t>
  </si>
  <si>
    <t>Exposure value
for non-trading
book</t>
  </si>
  <si>
    <t>Relevant credit
risk exposures -
Credit risk</t>
  </si>
  <si>
    <t>Relevant credit exposures –
Market risk</t>
  </si>
  <si>
    <t xml:space="preserve">Relevant credit exposures –
Securitisation positions in the
non-trading book </t>
  </si>
  <si>
    <t xml:space="preserve"> Total</t>
  </si>
  <si>
    <t>exposure amounts</t>
  </si>
  <si>
    <t>buffer rate (%)</t>
  </si>
  <si>
    <t>Breakdown by
country:</t>
  </si>
  <si>
    <t xml:space="preserve">Skr mn      </t>
  </si>
  <si>
    <t>Row number</t>
  </si>
  <si>
    <t>Qualitative information - Free format</t>
  </si>
  <si>
    <t>(a)</t>
  </si>
  <si>
    <t>Explanations on the main drivers of LCR results and the evolution of the contribution of inputs to the LCR’s calculation over time</t>
  </si>
  <si>
    <t>(b)</t>
  </si>
  <si>
    <t>Explanations on the changes in the LCR over time</t>
  </si>
  <si>
    <t xml:space="preserve">LCR fluctuates over time depending on the in- and outflows related to the main drivers decscribed in (a). </t>
  </si>
  <si>
    <t>(c)</t>
  </si>
  <si>
    <t>Explanations on the actual concentration of funding sources</t>
  </si>
  <si>
    <t>(d)</t>
  </si>
  <si>
    <t>High-level description of the composition of the institution`s liquidity buffer.</t>
  </si>
  <si>
    <t>(e)</t>
  </si>
  <si>
    <t>Derivative exposures and potential collateral calls</t>
  </si>
  <si>
    <t xml:space="preserve">Collateralisation of derivative exposure plays an important part in credit risk reduction and liquidity management. In the LCR calculation, in addition to cashflows related to derivatives exposures, the historical look-back approach is used to cover and manage possible derivative transactions related losses in a stressed scenario. </t>
  </si>
  <si>
    <t>(f)</t>
  </si>
  <si>
    <t>Currency mismatch in the LCR</t>
  </si>
  <si>
    <t>SEK has requirements to fulfill a LCR of 100% in currency EUR and USD, and for other significant currencies a requirement of 75%. Appropriate liquidity buffers are held in all these currencies, and the currency LCR:s are closely monitored.</t>
  </si>
  <si>
    <t>(g)</t>
  </si>
  <si>
    <t>Other items in the LCR calculation that are not captured in the LCR disclosure template but that the institution considers relevant for its liquidity profile</t>
  </si>
  <si>
    <t>Market values</t>
  </si>
  <si>
    <t>SKR</t>
  </si>
  <si>
    <t>EUR</t>
  </si>
  <si>
    <t>USD</t>
  </si>
  <si>
    <t>Other</t>
  </si>
  <si>
    <t>Securities issued or guaranteed by sovereigns, central banks or multilateral development banks</t>
  </si>
  <si>
    <t>Covered bonds issued by other institutions</t>
  </si>
  <si>
    <t>Securities issued or guaranteed by municipalities or other public entities</t>
  </si>
  <si>
    <t>Total Liquidity Reserve</t>
  </si>
  <si>
    <t>Amount</t>
  </si>
  <si>
    <t>Percent</t>
  </si>
  <si>
    <t>JPY</t>
  </si>
  <si>
    <t>GBP</t>
  </si>
  <si>
    <t>AUD</t>
  </si>
  <si>
    <t>ZAR</t>
  </si>
  <si>
    <t>Other currencies</t>
  </si>
  <si>
    <t>No structure</t>
  </si>
  <si>
    <t>Currency linked</t>
  </si>
  <si>
    <t>Interest rate linked</t>
  </si>
  <si>
    <t>Equity linked</t>
  </si>
  <si>
    <t>Commodity linked</t>
  </si>
  <si>
    <t>Other structures</t>
  </si>
  <si>
    <t>Europe</t>
  </si>
  <si>
    <t>North America</t>
  </si>
  <si>
    <t>Japan</t>
  </si>
  <si>
    <t>Non-Japan Asia</t>
  </si>
  <si>
    <t>Latin America</t>
  </si>
  <si>
    <t>Middle East/Africa</t>
  </si>
  <si>
    <t>Nordic countries</t>
  </si>
  <si>
    <t>Oceania</t>
  </si>
  <si>
    <t>Reason</t>
  </si>
  <si>
    <t>SEK does not use Standardized approach for CCR.</t>
  </si>
  <si>
    <t>SEK does not use the IMM to calculate risk weighted exposure amounts for counterparty credit risk.</t>
  </si>
  <si>
    <t>SEK has not obtained any collateral by taking possession.</t>
  </si>
  <si>
    <t>SEK has a NPL ratio lower than 5 % . SEK has not obtained any collateral by taking possession.</t>
  </si>
  <si>
    <t>EU MRB - Qualitative disclosure requirements for institutions using the internal Market Risk Models</t>
  </si>
  <si>
    <t>SEK does not use the internal model approach (IMA).</t>
  </si>
  <si>
    <t>Information to conform with FFFS 2010:7</t>
  </si>
  <si>
    <t xml:space="preserve"> Exposure classes</t>
  </si>
  <si>
    <t>Risk weight</t>
  </si>
  <si>
    <t>Of which unrated</t>
  </si>
  <si>
    <t>0%</t>
  </si>
  <si>
    <t>2%</t>
  </si>
  <si>
    <t>4%</t>
  </si>
  <si>
    <t>10%</t>
  </si>
  <si>
    <t>20%</t>
  </si>
  <si>
    <t>35%</t>
  </si>
  <si>
    <t>50%</t>
  </si>
  <si>
    <t>70%</t>
  </si>
  <si>
    <t>75%</t>
  </si>
  <si>
    <t>100%</t>
  </si>
  <si>
    <t>150%</t>
  </si>
  <si>
    <t>250%</t>
  </si>
  <si>
    <t>370%</t>
  </si>
  <si>
    <t>1250%</t>
  </si>
  <si>
    <t>Others</t>
  </si>
  <si>
    <t>p</t>
  </si>
  <si>
    <t>q</t>
  </si>
  <si>
    <t xml:space="preserve"> Central governments or central banks</t>
  </si>
  <si>
    <t xml:space="preserve"> Regional government or local authorities</t>
  </si>
  <si>
    <t xml:space="preserve"> Public sector entities</t>
  </si>
  <si>
    <t xml:space="preserve"> Multilateral development banks</t>
  </si>
  <si>
    <t xml:space="preserve"> International organisations</t>
  </si>
  <si>
    <t xml:space="preserve"> Institutions</t>
  </si>
  <si>
    <t xml:space="preserve"> Corporates</t>
  </si>
  <si>
    <t xml:space="preserve"> Retail exposures</t>
  </si>
  <si>
    <t xml:space="preserve"> Exposures secured by mortgages on immovable property</t>
  </si>
  <si>
    <t xml:space="preserve"> Exposures in default</t>
  </si>
  <si>
    <t xml:space="preserve"> Exposures associated with particularly high risk</t>
  </si>
  <si>
    <t xml:space="preserve"> Covered bonds</t>
  </si>
  <si>
    <t xml:space="preserve"> Exposures to institutions and corporates with 
a short-term credit assessment</t>
  </si>
  <si>
    <t xml:space="preserve"> Units or shares in collective investment undertakings</t>
  </si>
  <si>
    <t xml:space="preserve"> Equity exposures</t>
  </si>
  <si>
    <t xml:space="preserve"> Other items</t>
  </si>
  <si>
    <t xml:space="preserve"> TOTAL</t>
  </si>
  <si>
    <t>Risk weighted exposure amount</t>
  </si>
  <si>
    <t>Risk weighted exposure amount as at the end of the previous reporting period</t>
  </si>
  <si>
    <t>Asset size (+/-)</t>
  </si>
  <si>
    <t>Asset quality (+/-)</t>
  </si>
  <si>
    <t>Model updates (+/-)</t>
  </si>
  <si>
    <t>Methodology and policy (+/-)</t>
  </si>
  <si>
    <t>Acquisitions and disposals (+/-)</t>
  </si>
  <si>
    <t>Foreign exchange movements (+/-)</t>
  </si>
  <si>
    <t>Other (+/-)</t>
  </si>
  <si>
    <t>Risk weighted exposure amount as at the end of the reporting period</t>
  </si>
  <si>
    <t xml:space="preserve"> (a)</t>
  </si>
  <si>
    <t xml:space="preserve">  (b)</t>
  </si>
  <si>
    <t>Amounts</t>
  </si>
  <si>
    <t>Source based on reference
numbers/letters of the
balance sheet under the
regulatory scope of
consolidation </t>
  </si>
  <si>
    <t xml:space="preserve">Common Equity Tier 1 (CET1) capital:  instruments and reserves                                             </t>
  </si>
  <si>
    <t xml:space="preserve"> Capital instruments and the related share premium accounts </t>
  </si>
  <si>
    <t xml:space="preserve">     of which: Instrument type 1</t>
  </si>
  <si>
    <t xml:space="preserve">     of which: Instrument type 2</t>
  </si>
  <si>
    <t xml:space="preserve">     of which: Instrument type 3</t>
  </si>
  <si>
    <t xml:space="preserve"> Retained earnings </t>
  </si>
  <si>
    <t xml:space="preserve"> Accumulated other comprehensive income (and other reserves)</t>
  </si>
  <si>
    <t>EU-3a</t>
  </si>
  <si>
    <t xml:space="preserve"> Funds for general banking risk</t>
  </si>
  <si>
    <t xml:space="preserve"> Amount of qualifying items referred to in Article 484 (3) CRR and the related share premium accounts subject to phase out from CET1 </t>
  </si>
  <si>
    <t xml:space="preserve"> Minority interests (amount allowed in consolidated CET1)</t>
  </si>
  <si>
    <t>EU-5a</t>
  </si>
  <si>
    <t xml:space="preserve"> Independently reviewed interim profits net of any foreseeable charge or dividend </t>
  </si>
  <si>
    <t xml:space="preserve"> Common Equity Tier 1 (CET1) capital before regulatory adjustments</t>
  </si>
  <si>
    <t>Common Equity Tier 1 (CET1) capital: regulatory adjustments </t>
  </si>
  <si>
    <t xml:space="preserve"> Additional value adjustments (negative amount)</t>
  </si>
  <si>
    <t xml:space="preserve"> Intangible assets (net of related tax liability) (negative amount)</t>
  </si>
  <si>
    <t xml:space="preserve"> Not applicable</t>
  </si>
  <si>
    <t xml:space="preserve"> Deferred tax assets that rely on future profitability excluding those arising from temporary differences (net of related tax liability where 
 the conditions in Article 38 (3) CRR are met) (negative amount)</t>
  </si>
  <si>
    <t xml:space="preserve"> Fair value reserves related to gains or losses on cash flow hedges of financial instruments that are not valued at fair value</t>
  </si>
  <si>
    <t xml:space="preserve"> Negative amounts resulting from the calculation of expected loss amounts </t>
  </si>
  <si>
    <t xml:space="preserve"> Any increase in equity that results from securitised assets (negative amount)</t>
  </si>
  <si>
    <t xml:space="preserve"> Gains or losses on liabilities valued at fair value resulting from changes in own credit standing</t>
  </si>
  <si>
    <t xml:space="preserve"> Defined-benefit pension fund assets (negative amount)</t>
  </si>
  <si>
    <t xml:space="preserve"> Direct, indirect and synthetic holdings by an institution of own CET1 instruments (negative amount)</t>
  </si>
  <si>
    <t xml:space="preserve"> Direct, indirect and synthetic holdings of the CET 1 instruments of financial sector entities where those entities have reciprocal cross holdings with the institution designed to inflate artificially the own funds of the institution (negative amount)</t>
  </si>
  <si>
    <t xml:space="preserve"> Direct, indirect and synthetic holdings by the institution of the CET1 instruments of financial sector entities where the institution does not have a significant investment in those entities (amount above 10% threshold and net of eligible short positions) (negative amount)</t>
  </si>
  <si>
    <t xml:space="preserve"> Direct, indirect and synthetic holdings by the institution of the CET1 instruments of financial sector entities where the institution has a significant investment in those entities (amount above 10% threshold and net of eligible short positions) (negative amount)</t>
  </si>
  <si>
    <t xml:space="preserve"> Exposure amount of the following items which qualify for a RW of 1250%, where the institution opts for the deduction alternative</t>
  </si>
  <si>
    <t xml:space="preserve">     of which: qualifying holdings outside the financial sector (negative amount)</t>
  </si>
  <si>
    <t xml:space="preserve">     of which: securitisation positions (negative amount)</t>
  </si>
  <si>
    <t>EU-20d</t>
  </si>
  <si>
    <t xml:space="preserve">     of which: free deliveries (negative amount)</t>
  </si>
  <si>
    <t xml:space="preserve"> Deferred tax assets arising from temporary differences (amount above 10% threshold, net of related tax liability where the conditions in 
Article 38 (3) CRR are met) (negative amount)</t>
  </si>
  <si>
    <t xml:space="preserve"> 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</si>
  <si>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</si>
  <si>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</si>
  <si>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</si>
  <si>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 xml:space="preserve"> Losses for the current financial year (negative amount)</t>
  </si>
  <si>
    <t>EU-25b</t>
  </si>
  <si>
    <t xml:space="preserve"> Foreseeable tax charges relating to CET1 items except where the institution suitably adjusts the amount of CET1 items insofar as 
such tax charges reduce the amount up to which those items may be used to cover risks or losses (negative amount)</t>
  </si>
  <si>
    <t xml:space="preserve"> Qualifying AT1 deductions that exceed the AT1 items of the institution (negative amount)</t>
  </si>
  <si>
    <t>27a</t>
  </si>
  <si>
    <t>Other regulatory adjustments</t>
  </si>
  <si>
    <t xml:space="preserve"> Total regulatory adjustments to Common Equity Tier 1 (CET1)</t>
  </si>
  <si>
    <t xml:space="preserve"> Common Equity Tier 1 (CET1) capital </t>
  </si>
  <si>
    <t>Additional Tier 1 (AT1) capital: instruments</t>
  </si>
  <si>
    <t xml:space="preserve">     of which: classified as equity under applicable accounting standards</t>
  </si>
  <si>
    <t xml:space="preserve">     of which: classified as liabilities under applicable accounting standards</t>
  </si>
  <si>
    <t xml:space="preserve"> Amount of qualifying items referred to in Article 484 (4) CRR and the related share premium accounts subject to phase out from AT1</t>
  </si>
  <si>
    <t>EU-33a</t>
  </si>
  <si>
    <t xml:space="preserve"> Amount of qualifying items referred to in Article 494a(1) CRR subject to phase out from AT1</t>
  </si>
  <si>
    <t>EU-33b</t>
  </si>
  <si>
    <t xml:space="preserve"> Amount of qualifying items referred to in Article 494b(1) CRR subject to phase out from AT1</t>
  </si>
  <si>
    <t xml:space="preserve"> Qualifying Tier 1 capital included in consolidated AT1 capital (including minority interests not included in row 5) issued by subsidiaries 
and held by third parties </t>
  </si>
  <si>
    <t>35</t>
  </si>
  <si>
    <t xml:space="preserve">    of which: instruments issued by subsidiaries subject to phase out </t>
  </si>
  <si>
    <t>36</t>
  </si>
  <si>
    <t xml:space="preserve">   Additional Tier 1 (AT1) capital before regulatory adjustments</t>
  </si>
  <si>
    <t>Additional Tier 1 (AT1) capital: regulatory adjustments</t>
  </si>
  <si>
    <t>37</t>
  </si>
  <si>
    <t xml:space="preserve"> Direct, indirect and synthetic holdings by an institution of own AT1 instruments (negative amount)</t>
  </si>
  <si>
    <t>38</t>
  </si>
  <si>
    <t xml:space="preserve"> Direct, indirect and synthetic holdings of the AT1 instruments of financial sector entities where those entities have reciprocal cross holdings 
with the institution designed to inflate artificially the own funds of the institution (negative amount)</t>
  </si>
  <si>
    <t>39</t>
  </si>
  <si>
    <t xml:space="preserve"> Direct, indirect and synthetic holdings of the AT1 instruments of financial sector entities where the institution does not have a significant 
investment in those entities (amount above 10% threshold and net of eligible short positions) (negative amount)</t>
  </si>
  <si>
    <t>40</t>
  </si>
  <si>
    <t xml:space="preserve"> Direct, indirect and synthetic holdings by the institution of the AT1 instruments of financial sector entities where the institution has a significant 
investment in those entities (net of eligible short positions) (negative amount)</t>
  </si>
  <si>
    <t>41</t>
  </si>
  <si>
    <t>42</t>
  </si>
  <si>
    <t xml:space="preserve"> Qualifying T2 deductions that exceed the T2 items of the institution (negative amount)</t>
  </si>
  <si>
    <t xml:space="preserve">42a </t>
  </si>
  <si>
    <t xml:space="preserve"> Other regulatory adjustments to AT1 capital</t>
  </si>
  <si>
    <t>43</t>
  </si>
  <si>
    <t xml:space="preserve"> Total regulatory adjustments to Additional Tier 1 (AT1) capital</t>
  </si>
  <si>
    <t>44</t>
  </si>
  <si>
    <t xml:space="preserve"> Additional Tier 1 (AT1) capital </t>
  </si>
  <si>
    <t>45</t>
  </si>
  <si>
    <t xml:space="preserve"> Tier 1 capital (T1 = CET1 + AT1)</t>
  </si>
  <si>
    <t>46</t>
  </si>
  <si>
    <t xml:space="preserve"> Capital instruments and the related share premium accounts</t>
  </si>
  <si>
    <t>47</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</si>
  <si>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</si>
  <si>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</si>
  <si>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</si>
  <si>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</si>
  <si>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</si>
  <si>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48</t>
  </si>
  <si>
    <t xml:space="preserve"> Qualifying own funds instruments included in consolidated T2 capital (including minority interests and AT1 instruments not included in rows 5 or 34) 
issued by subsidiaries and held by third parties</t>
  </si>
  <si>
    <t>49</t>
  </si>
  <si>
    <t xml:space="preserve">   of which: instruments issued by subsidiaries subject to phase out</t>
  </si>
  <si>
    <t>50</t>
  </si>
  <si>
    <t xml:space="preserve"> Credit risk adjustments</t>
  </si>
  <si>
    <t>51</t>
  </si>
  <si>
    <t xml:space="preserve"> Tier 2 (T2) capital before regulatory adjustments</t>
  </si>
  <si>
    <t>Tier 2 (T2) capital: regulatory adjustments </t>
  </si>
  <si>
    <t>52</t>
  </si>
  <si>
    <t xml:space="preserve"> Direct, indirect and synthetic holdings by an institution of own T2 instruments and subordinated loans (negative amount)</t>
  </si>
  <si>
    <t>53</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</si>
  <si>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</si>
  <si>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54</t>
  </si>
  <si>
    <t xml:space="preserve"> Direct, indirect and synthetic holdings of the T2 instruments and subordinated loans of financial sector entities where the institution does not have a 
significant investment in those entities (amount above 10% threshold and net of eligible short positions) (negative amount)  </t>
  </si>
  <si>
    <t>54a</t>
  </si>
  <si>
    <t>55</t>
  </si>
  <si>
    <t xml:space="preserve"> Direct, indirect and synthetic holdings by the institution of the T2 instruments and subordinated loans of financial sector entities where the institution has 
a significant investment in those entities (net of eligible short positions) (negative amount)</t>
  </si>
  <si>
    <t>56</t>
  </si>
  <si>
    <t>EU-56a </t>
  </si>
  <si>
    <t xml:space="preserve"> Qualifying eligible liabilities deductions that exceed the eligible liabilities items of the institution (negative amount)</t>
  </si>
  <si>
    <t>EU-56b</t>
  </si>
  <si>
    <t xml:space="preserve"> Other regulatory adjustments to T2 capital</t>
  </si>
  <si>
    <t>57</t>
  </si>
  <si>
    <t xml:space="preserve"> Total regulatory adjustments to Tier 2 (T2) capital</t>
  </si>
  <si>
    <t>58</t>
  </si>
  <si>
    <t xml:space="preserve"> Tier 2 (T2) capital </t>
  </si>
  <si>
    <t>59</t>
  </si>
  <si>
    <t xml:space="preserve"> Total capital (TC = T1 + T2)</t>
  </si>
  <si>
    <t>60</t>
  </si>
  <si>
    <t xml:space="preserve"> Total Risk exposure amount</t>
  </si>
  <si>
    <t>Capital ratios and requirements including buffers</t>
  </si>
  <si>
    <t>61</t>
  </si>
  <si>
    <t xml:space="preserve"> Common Equity Tier 1 capital</t>
  </si>
  <si>
    <t>62</t>
  </si>
  <si>
    <t xml:space="preserve"> Tier 1 capital</t>
  </si>
  <si>
    <t>63</t>
  </si>
  <si>
    <t xml:space="preserve"> Total capital</t>
  </si>
  <si>
    <t>64</t>
  </si>
  <si>
    <t xml:space="preserve"> Institution CET1 overall capital requirements</t>
  </si>
  <si>
    <t>65</t>
  </si>
  <si>
    <t xml:space="preserve"> of which: capital conservation buffer requirement </t>
  </si>
  <si>
    <t>66</t>
  </si>
  <si>
    <t xml:space="preserve"> of which: countercyclical capital buffer requirement</t>
  </si>
  <si>
    <t>67</t>
  </si>
  <si>
    <t xml:space="preserve"> of which: systemic risk buffer requirement </t>
  </si>
  <si>
    <t>EU-67a</t>
  </si>
  <si>
    <t xml:space="preserve"> of which: Global Systemically Important Institution (G-SII) or Other Systemically Important Institution (O-SII) buffer requirement</t>
  </si>
  <si>
    <t>EU-67b</t>
  </si>
  <si>
    <t>of which: additional own funds requirements to address the risks other than the risk of excessive leverage</t>
  </si>
  <si>
    <t>68</t>
  </si>
  <si>
    <t>Common Equity Tier 1 available to meet buffer (as a percentage of risk exposure amount)</t>
  </si>
  <si>
    <t>National minima (if different from Basel III)</t>
  </si>
  <si>
    <t>69</t>
  </si>
  <si>
    <t>70</t>
  </si>
  <si>
    <t>71</t>
  </si>
  <si>
    <t>Amounts below the thresholds for deduction (before risk weighting) </t>
  </si>
  <si>
    <t>72</t>
  </si>
  <si>
    <t xml:space="preserve"> Direct and indirect holdings of own funds and  eligible liabilities of financial sector entities where the institution does not have a 
 significant investment in those entities (amount below 10% threshold and net of eligible short positions)</t>
  </si>
  <si>
    <t>73</t>
  </si>
  <si>
    <t xml:space="preserve"> Direct and indirect holdings by the institution of the CET1 instruments of financial sector entities where the institution has 
 a significant investment in those entities (amount below 17.65% thresholds and net of eligible short positions) </t>
  </si>
  <si>
    <t>74</t>
  </si>
  <si>
    <t>75</t>
  </si>
  <si>
    <t xml:space="preserve"> Deferred tax assets arising from temporary differences (amount below 17,65% threshold, net of related tax liability where the conditions 
 in Article 38 (3) CRR are met)</t>
  </si>
  <si>
    <t>Applicable caps on the inclusion of provisions in Tier 2 </t>
  </si>
  <si>
    <t>76</t>
  </si>
  <si>
    <t xml:space="preserve"> Credit risk adjustments included in T2 in respect of exposures subject to standardised approach (prior to the application of the cap)</t>
  </si>
  <si>
    <t>77</t>
  </si>
  <si>
    <t xml:space="preserve"> Cap on inclusion of credit risk adjustments in T2 under standardised approach</t>
  </si>
  <si>
    <t>78</t>
  </si>
  <si>
    <t xml:space="preserve"> Credit risk adjustments included in T2 in respect of exposures subject to internal ratings-based approach 
 (prior to the application of the cap)</t>
  </si>
  <si>
    <t>79</t>
  </si>
  <si>
    <t xml:space="preserve"> Cap for inclusion of credit risk adjustments in T2 under internal ratings-based approach</t>
  </si>
  <si>
    <t>Capital instruments subject to phase-out arrangements (only applicable between 1 Jan 2014 and 1 Jan 2022)</t>
  </si>
  <si>
    <t>80</t>
  </si>
  <si>
    <t xml:space="preserve"> Current cap on CET1 instruments subject to phase out arrangements</t>
  </si>
  <si>
    <t>81</t>
  </si>
  <si>
    <t xml:space="preserve"> Amount excluded from CET1 due to cap (excess over cap after redemptions and maturities)</t>
  </si>
  <si>
    <t>82</t>
  </si>
  <si>
    <t xml:space="preserve"> Current cap on AT1 instruments subject to phase out arrangements</t>
  </si>
  <si>
    <t>83</t>
  </si>
  <si>
    <t xml:space="preserve"> Amount excluded from AT1 due to cap (excess over cap after redemptions and maturities)</t>
  </si>
  <si>
    <t>84</t>
  </si>
  <si>
    <t xml:space="preserve"> Current cap on T2 instruments subject to phase out arrangements</t>
  </si>
  <si>
    <t>85</t>
  </si>
  <si>
    <t xml:space="preserve"> Amount excluded from T2 due to cap (excess over cap after redemptions and maturities)</t>
  </si>
  <si>
    <t>a-b</t>
  </si>
  <si>
    <t>Balance sheet as in
published financial
statements</t>
  </si>
  <si>
    <t>Reference</t>
  </si>
  <si>
    <t>As at period end</t>
  </si>
  <si>
    <t>Assets - Breakdown by asset clases according to the balance sheet in the published financial statements</t>
  </si>
  <si>
    <t>Cash and cash equivalents</t>
  </si>
  <si>
    <t>Treasuries/government bonds</t>
  </si>
  <si>
    <t>Other interest-bearing securities except loans</t>
  </si>
  <si>
    <t>Loans in the form of interest-bearing securities</t>
  </si>
  <si>
    <t>Loans to credit institutions</t>
  </si>
  <si>
    <t>Loans to the public</t>
  </si>
  <si>
    <t>Derivatives</t>
  </si>
  <si>
    <t>Shares in subsidiaries</t>
  </si>
  <si>
    <t>Tangible and intangible assets</t>
  </si>
  <si>
    <t>of which: intangible assets deducted from CET1</t>
  </si>
  <si>
    <t>Other assets</t>
  </si>
  <si>
    <t>Prepaid expenses and accrued revenues</t>
  </si>
  <si>
    <t>Total assets</t>
  </si>
  <si>
    <t>Liabilities - Breakdown by liability clases according to the balance sheet in the published financial statements</t>
  </si>
  <si>
    <t>Borrowing from credit institutions</t>
  </si>
  <si>
    <t>Borrowing from the public</t>
  </si>
  <si>
    <t>Debt securities issued</t>
  </si>
  <si>
    <t>of which: gains or losses on liabilities valued at fair value resulting from changes in own credit standing</t>
  </si>
  <si>
    <t>Other liabilities</t>
  </si>
  <si>
    <t>Accrued expenses and prepaid revenues</t>
  </si>
  <si>
    <t>Provisions</t>
  </si>
  <si>
    <t>Total liabilities</t>
  </si>
  <si>
    <t>Shareholders' Equity</t>
  </si>
  <si>
    <t>Share capital</t>
  </si>
  <si>
    <t>Legal reserve</t>
  </si>
  <si>
    <t>Fund for internally developed software</t>
  </si>
  <si>
    <t>Retained earnings</t>
  </si>
  <si>
    <t>Net profit for the year</t>
  </si>
  <si>
    <t>of which: independently reviewed interim profits net of any foreseeable charge or dividend</t>
  </si>
  <si>
    <t>Total shareholders' equity</t>
  </si>
  <si>
    <t>Comments:</t>
  </si>
  <si>
    <t>Amounts in Balance sheet as in published financial statements are same as under regulatory scope of consolidation since regulatory reporting under CRR is made on the individual basis.</t>
  </si>
  <si>
    <t>PD scale</t>
  </si>
  <si>
    <t>Exposure value</t>
  </si>
  <si>
    <t>Exposure weighted average PD (%)</t>
  </si>
  <si>
    <t>Number of obligors</t>
  </si>
  <si>
    <t>Exposure weighted average
 LGD (%)</t>
  </si>
  <si>
    <t>Exposure weighted average
 maturity (years)</t>
  </si>
  <si>
    <t>Density of risk weighted exposure 
amounts</t>
  </si>
  <si>
    <t>1 … x</t>
  </si>
  <si>
    <t>0.00 to &lt;0.15</t>
  </si>
  <si>
    <t>0.15 to &lt;0.25</t>
  </si>
  <si>
    <t>0.25 to &lt;0.50</t>
  </si>
  <si>
    <t>0.50 to &lt;0.75</t>
  </si>
  <si>
    <t>0.75 to &lt;2.50</t>
  </si>
  <si>
    <t>2.50 to &lt;10.00</t>
  </si>
  <si>
    <t>10.00 to &lt;100.00</t>
  </si>
  <si>
    <t>100.00 (Default)</t>
  </si>
  <si>
    <t>x</t>
  </si>
  <si>
    <t>Total (all CCR relevant exposure classes)</t>
  </si>
  <si>
    <t>Density of risk weighted exposure
 amounts</t>
  </si>
  <si>
    <t>Y</t>
  </si>
  <si>
    <t>Template EU CR10.1</t>
  </si>
  <si>
    <t>Specialised lending : Project finance (Slotting approach)</t>
  </si>
  <si>
    <t>Regulatory
categories</t>
  </si>
  <si>
    <t>Remaining maturity</t>
  </si>
  <si>
    <t>On-balance sheet
exposure</t>
  </si>
  <si>
    <t>Off-balance sheet
exposure</t>
  </si>
  <si>
    <t>Risk weighted
exposure 
amount</t>
  </si>
  <si>
    <t>Expected loss 
amount</t>
  </si>
  <si>
    <t>Category 1</t>
  </si>
  <si>
    <t>Less than 2.5 years</t>
  </si>
  <si>
    <t>Equal to or more than 2.5 years</t>
  </si>
  <si>
    <t>Category 2</t>
  </si>
  <si>
    <t>Category 3</t>
  </si>
  <si>
    <t>Category 4</t>
  </si>
  <si>
    <t>Category 5</t>
  </si>
  <si>
    <t>PD Range</t>
  </si>
  <si>
    <t>On-balance sheet
exposures</t>
  </si>
  <si>
    <t>Off-balance-sheet
exposures pre-CCF</t>
  </si>
  <si>
    <t>Exposure weighted
average CCF</t>
  </si>
  <si>
    <t>Exposure post CCF and
post CRM</t>
  </si>
  <si>
    <t>Exposure weighted
average PD (%)</t>
  </si>
  <si>
    <t>Exposure weighted
average LGD (%)</t>
  </si>
  <si>
    <t>Exposure weighted
average maturity (years)</t>
  </si>
  <si>
    <t>Risk weighted exposure
amount after
supporting factors</t>
  </si>
  <si>
    <t>Density of risk
weighted exposure
amount</t>
  </si>
  <si>
    <t>Expected loss amount</t>
  </si>
  <si>
    <t>Value adjustments and
provisions</t>
  </si>
  <si>
    <t xml:space="preserve"> 0.00 to &lt;0.10</t>
  </si>
  <si>
    <t xml:space="preserve"> 0.10  to &lt;0.15</t>
  </si>
  <si>
    <t xml:space="preserve"> 0.75 to &lt;1.75</t>
  </si>
  <si>
    <t xml:space="preserve"> 1.75 to &lt;2.5</t>
  </si>
  <si>
    <t xml:space="preserve"> 2.5 to &lt;5</t>
  </si>
  <si>
    <t xml:space="preserve"> 5 to &lt;10</t>
  </si>
  <si>
    <t xml:space="preserve"> 10 to &lt;20</t>
  </si>
  <si>
    <t xml:space="preserve"> 20 to &lt;30</t>
  </si>
  <si>
    <t xml:space="preserve"> 30.00 to &lt;100.00</t>
  </si>
  <si>
    <t>Total (all exposures classes)</t>
  </si>
  <si>
    <t>F-IRB</t>
  </si>
  <si>
    <t>Foundation Total</t>
  </si>
  <si>
    <t>Foundation Inst</t>
  </si>
  <si>
    <t>Foundation Corp
/ Others</t>
  </si>
  <si>
    <t xml:space="preserve">Total exposures
</t>
  </si>
  <si>
    <t>Credit risk Mitigation techniques</t>
  </si>
  <si>
    <t>Credit risk Mitigation methods in the calculation of RWEAs</t>
  </si>
  <si>
    <t xml:space="preserve">
Funded credit 
Protection (FCP)</t>
  </si>
  <si>
    <t xml:space="preserve"> 
Unfunded credit 
Protection (UFCP)</t>
  </si>
  <si>
    <t>Part of exposures covered by 
Other eligible collaterals (%)</t>
  </si>
  <si>
    <t>Part of exposures covered 
by Other funded credit 
protection (%)</t>
  </si>
  <si>
    <t xml:space="preserve">
Part of exposures covered 
by Guarantees (%)</t>
  </si>
  <si>
    <t>Part of exposures covered 
by Credit Derivatives (%)</t>
  </si>
  <si>
    <t>Part of exposures covered 
by Immovable property 
Collaterals (%)</t>
  </si>
  <si>
    <t>Part of exposures covered 
by Receivables (%)</t>
  </si>
  <si>
    <t>Part of exposures covered 
by Other physical collateral (%)</t>
  </si>
  <si>
    <t>Part of exposures covered 
by Cash on deposit (%)</t>
  </si>
  <si>
    <t>Part of exposures covered 
by Life insurance policies (%)</t>
  </si>
  <si>
    <t>Part of exposures covered 
by Instruments held by a 
third party (%)</t>
  </si>
  <si>
    <t>Central governments and central banks</t>
  </si>
  <si>
    <t>Institutions</t>
  </si>
  <si>
    <t>Corporates</t>
  </si>
  <si>
    <t>3.1</t>
  </si>
  <si>
    <t>Of which Corporates – SMEs</t>
  </si>
  <si>
    <t>3.2</t>
  </si>
  <si>
    <t>Of which Corporates – Specialised lending</t>
  </si>
  <si>
    <t>3.3</t>
  </si>
  <si>
    <t>Of which Corporates – Other</t>
  </si>
  <si>
    <t xml:space="preserve">RWEA without substitution 
effects
(reduction effects only)
</t>
  </si>
  <si>
    <t>RWEA with substitution 
effects
(both reduction and 
substitution effects)</t>
  </si>
  <si>
    <t xml:space="preserve"> a</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</si>
  <si>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</si>
  <si>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</si>
  <si>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</si>
  <si>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</si>
  <si>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</si>
  <si>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</si>
  <si>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</si>
  <si>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</si>
  <si>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</si>
  <si>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</si>
  <si>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</si>
  <si>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</si>
  <si>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</si>
  <si>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of Article 429a(1) CRR)</t>
  </si>
  <si>
    <t>EU-11b</t>
  </si>
  <si>
    <t>(Adjustment for exposures excluded from the total exposure measure in accordance with point (j) of Article 429a(1) CRR)</t>
  </si>
  <si>
    <t>Other adjustments</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</si>
  <si>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</si>
  <si>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</si>
  <si>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</si>
  <si>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</si>
  <si>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</si>
  <si>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</si>
  <si>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</si>
  <si>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</si>
  <si>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Total on-balance sheet exposures (excluding derivatives and SFTs)</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</si>
  <si>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</si>
  <si>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</si>
  <si>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</si>
  <si>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</si>
  <si>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</si>
  <si>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</si>
  <si>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</si>
  <si>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</si>
  <si>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</si>
  <si>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</si>
  <si>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</si>
  <si>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</si>
  <si>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</si>
  <si>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</si>
  <si>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</si>
  <si>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</si>
  <si>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Total derivatives exposures</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</si>
  <si>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</si>
  <si>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</si>
  <si>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</si>
  <si>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</si>
  <si>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</si>
  <si>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</si>
  <si>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</si>
  <si>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</si>
  <si>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</si>
  <si>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</si>
  <si>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</si>
  <si>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</si>
  <si>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</si>
  <si>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associated with off-balance sheet exposures)</t>
  </si>
  <si>
    <t>Off-balance sheet exposures</t>
  </si>
  <si>
    <t xml:space="preserve">Excluded exposures
</t>
  </si>
  <si>
    <t>EU-22a</t>
  </si>
  <si>
    <t>(Exposures excluded from the total exposure measure in accordance with point (c) of Article 429a(1) CRR)</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</si>
  <si>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</si>
  <si>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</si>
  <si>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</si>
  <si>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</si>
  <si>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</si>
  <si>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</si>
  <si>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</si>
  <si>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t>(Excluded passing-through promotional loan exposures by non-public development banks (or units))</t>
  </si>
  <si>
    <t>EU-22f</t>
  </si>
  <si>
    <t>(Excluded guaranteed parts of exposures arising from export credits)</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</si>
  <si>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</si>
  <si>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</si>
  <si>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</si>
  <si>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</si>
  <si>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</si>
  <si>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</si>
  <si>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</si>
  <si>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</si>
  <si>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</si>
  <si>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(Total exempted exposures)</t>
  </si>
  <si>
    <t>Capital and total exposure measure</t>
  </si>
  <si>
    <t>Tier 1 capital</t>
  </si>
  <si>
    <t>EU-25</t>
  </si>
  <si>
    <t>Leverage ratio (excluding the impact of the exemption of public sector investments and promotional loans) (%)</t>
  </si>
  <si>
    <t>25a</t>
  </si>
  <si>
    <t>Leverage ratio (excluding the impact of any applicable temporary exemption of central bank reserves) (%)</t>
  </si>
  <si>
    <t>Regulatory minimum leverage ratio requirement (%)</t>
  </si>
  <si>
    <t>EU-26a</t>
  </si>
  <si>
    <t>Additional own funds requirements to address the risk of excessive leverage (%)</t>
  </si>
  <si>
    <t>EU-26b</t>
  </si>
  <si>
    <t xml:space="preserve">     of which: to be made up of CET1 capital</t>
  </si>
  <si>
    <t>EU-27a</t>
  </si>
  <si>
    <t>Choice on transitional arrangements and relevant exposures</t>
  </si>
  <si>
    <t>EU-27b</t>
  </si>
  <si>
    <t>Choice on transitional arrangements for the definition of the capital measure</t>
  </si>
  <si>
    <t>Disclosure of mean values</t>
  </si>
  <si>
    <t>Mean of daily values of gross SFT assets, after adjustment for sale accounting transactions and netted of amounts of associated cash payables and cash receivable</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</si>
  <si>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</si>
  <si>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</si>
  <si>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</si>
  <si>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</si>
  <si>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</si>
  <si>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</si>
  <si>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</si>
  <si>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 xml:space="preserve"> CRR leverage 
ratio exposures</t>
  </si>
  <si>
    <t xml:space="preserve"> Total on-balance sheet exposures (excluding derivatives, SFTs, and exempted 
 exposures), of which:</t>
  </si>
  <si>
    <t xml:space="preserve">   Trading book exposures</t>
  </si>
  <si>
    <t>EU-3</t>
  </si>
  <si>
    <t xml:space="preserve">   Banking book exposures, of which:</t>
  </si>
  <si>
    <t>EU-4</t>
  </si>
  <si>
    <t xml:space="preserve">      Covered bonds</t>
  </si>
  <si>
    <t>EU-5</t>
  </si>
  <si>
    <t xml:space="preserve">      Exposures treated as sovereigns</t>
  </si>
  <si>
    <t>EU-6</t>
  </si>
  <si>
    <t xml:space="preserve">      Exposures to regional governments, MDB, international organisations and PSE, 
 not treated as sovereigns</t>
  </si>
  <si>
    <t>EU-7</t>
  </si>
  <si>
    <t xml:space="preserve">      Institutions</t>
  </si>
  <si>
    <t>EU-8</t>
  </si>
  <si>
    <t xml:space="preserve">      Secured by mortgages of immovable properties</t>
  </si>
  <si>
    <t>EU-9</t>
  </si>
  <si>
    <t xml:space="preserve">      Retail exposures</t>
  </si>
  <si>
    <t>EU-10</t>
  </si>
  <si>
    <t xml:space="preserve">      Corporates</t>
  </si>
  <si>
    <t>EU-11</t>
  </si>
  <si>
    <t xml:space="preserve">      Exposures in default</t>
  </si>
  <si>
    <t>EU-12</t>
  </si>
  <si>
    <t xml:space="preserve">      Other exposures (eg equity, securitisations, and other non-credit obligation 
 assets)</t>
  </si>
  <si>
    <t>Total transactions subject to the Advanced method</t>
  </si>
  <si>
    <t xml:space="preserve">   (i) VaR component (including the 3× multiplier)</t>
  </si>
  <si>
    <t xml:space="preserve">   (ii) stressed VaR component (including the 3× multiplier)</t>
  </si>
  <si>
    <t>Transactions subject to the Standardised method</t>
  </si>
  <si>
    <t>Transactions subject to the Alternative approach (Based on the Original Exposure Method)</t>
  </si>
  <si>
    <t xml:space="preserve">Total transactions subject to own funds requirements for CVA risk </t>
  </si>
  <si>
    <t>in accordance with Article 451a(2) CRR</t>
  </si>
  <si>
    <t>Sub-total (Institutions)</t>
  </si>
  <si>
    <t>Sub-total (Corporates/Others)</t>
  </si>
  <si>
    <t xml:space="preserve">Comments: </t>
  </si>
  <si>
    <t>Unsecured carrying
amount</t>
  </si>
  <si>
    <t>Secured carrying 
amount</t>
  </si>
  <si>
    <t xml:space="preserve">Of which secured
 by collateral </t>
  </si>
  <si>
    <t>Of which secured 
by financial guarantees</t>
  </si>
  <si>
    <t>Of which secured 
by credit derivatives</t>
  </si>
  <si>
    <t xml:space="preserve">Debt securities </t>
  </si>
  <si>
    <t>Of which non-performing exposures</t>
  </si>
  <si>
    <t xml:space="preserve">    Of which defaulted </t>
  </si>
  <si>
    <t>Exposures before CCF and before CRM</t>
  </si>
  <si>
    <t>Exposures post CCF and post CRM</t>
  </si>
  <si>
    <t>RWAs and RWAs density</t>
  </si>
  <si>
    <t>RWAs</t>
  </si>
  <si>
    <t xml:space="preserve">RWAs density (%) </t>
  </si>
  <si>
    <t>Central governments or central banks</t>
  </si>
  <si>
    <t>Regional government or local authorities</t>
  </si>
  <si>
    <t>Public sector entities</t>
  </si>
  <si>
    <t>Multilateral development banks</t>
  </si>
  <si>
    <t>International organisations</t>
  </si>
  <si>
    <t>Retail</t>
  </si>
  <si>
    <t>Secured by mortgages on immovable property</t>
  </si>
  <si>
    <t>Exposures in default</t>
  </si>
  <si>
    <t>Exposures associated with particularly high risk</t>
  </si>
  <si>
    <t>Covered bonds</t>
  </si>
  <si>
    <t>Institutions and corporates with a short-term credit assessment</t>
  </si>
  <si>
    <t>Collective investment undertakings</t>
  </si>
  <si>
    <t>Equity</t>
  </si>
  <si>
    <t>Other items</t>
  </si>
  <si>
    <t>TOTAL</t>
  </si>
  <si>
    <t>Corp/Others</t>
  </si>
  <si>
    <t>Subtotal (Institutions)</t>
  </si>
  <si>
    <t>Subtotal (Corp/Others)</t>
  </si>
  <si>
    <t>Subtotal (all exposure classes)</t>
  </si>
  <si>
    <t>Subtotal (Central Governments)</t>
  </si>
  <si>
    <t xml:space="preserve">Foundation
Central Gov </t>
  </si>
  <si>
    <r>
      <rPr>
        <b/>
        <sz val="10"/>
        <rFont val="Calibri"/>
        <family val="2"/>
      </rPr>
      <t>Comments</t>
    </r>
    <r>
      <rPr>
        <sz val="10"/>
        <rFont val="Calibri"/>
        <family val="2"/>
      </rPr>
      <t>: Total exposure related to specialised lending is reported on ”Specialised lending: Project finance (Slotting approach)” as the vast majority of the exposure is included in this category.</t>
    </r>
  </si>
  <si>
    <t>Columns b and d of template EU CQ5 are left blank since SEK's NPL ratio is lower than 5 % in accordance with Article 8.3 of the Commission Implementing Regulation (EU) No 2021/637.</t>
  </si>
  <si>
    <t>Columns b and d of template  EU CQ4 are left blank since SEK's NPL ratio is lower than 5 % in accordance with Article 8.3 of the Commission Implementing Regulation (EU) No 2021/637.</t>
  </si>
  <si>
    <t xml:space="preserve">The content of this report conforms with the disclosure requirements of the requirements stipulated in the Capital Requirements Regulation (Regulation (EU) 575/2013, the Commission Implementing Regulation (EU) No 2021/637, the Swedish FSA’s regulations on prudential requirements and capital buffers (FFFS 2014:12) and  the Swedish FSA’s
regulations regarding management of liquidity risks in credit institutions and investment firms FFFS 2010:7.
Please note that the information previously provided in the separate report: Periodic information concerning liquidity risk in accordance with FFFS 2010:7 will, as from August 27, 2021, be provided in Pillar 3 reports. See the tables LIQB and FFFS 2010:7.
</t>
  </si>
  <si>
    <t xml:space="preserve"> Part of exposures covered 
by Financial Collaterals (%)</t>
  </si>
  <si>
    <t xml:space="preserve"> EU CC1 - Composition of regulatory own funds</t>
  </si>
  <si>
    <t>EU CC2 - reconciliation of regulatory own funds to balance sheet in the audited financial statements</t>
  </si>
  <si>
    <t>EU KM1 - Key metrics template</t>
  </si>
  <si>
    <t>EU CCyB1 - Geographical distribution of credit exposures relevant for the calculation of the countercyclical buffer</t>
  </si>
  <si>
    <t>CCyB2 - Amount of institution-specific countercyclical capital buffer</t>
  </si>
  <si>
    <t>EU LR1 - LRSum: Summary reconciliation of accounting assets and leverage ratio exposures</t>
  </si>
  <si>
    <t>EU LR2 - LRCom: Leverage ratio common disclosure</t>
  </si>
  <si>
    <t>EU LR3 - LRSpl: Split-up of on balance sheet exposures
(excluding derivatives, SFTs and exempted exposures)</t>
  </si>
  <si>
    <t>EU OV1 – Overview of total risk exposure amounts</t>
  </si>
  <si>
    <t>EU CQ4: Quality of non-performing exposures by geography </t>
  </si>
  <si>
    <t>EU CQ5: Credit quality of loans and advances to non-financial corporations by industry</t>
  </si>
  <si>
    <t>EU CR1: Performing and non-performing exposures and related provisions</t>
  </si>
  <si>
    <t>EU CR1-A: Maturity of exposures</t>
  </si>
  <si>
    <t>EU CR4 – standardised approach – Credit risk exposure and CRM effects</t>
  </si>
  <si>
    <t>EU CR5 – standardised approach</t>
  </si>
  <si>
    <t>EU CR6 – IRB approach – Credit risk exposures by exposure class and PD range</t>
  </si>
  <si>
    <t>EU CR7-A – IRB approach – Disclosure of the extent of the use of CRM techniques</t>
  </si>
  <si>
    <t xml:space="preserve">EU CR8 –  RWEA flow statements of credit risk exposures under the IRB approach </t>
  </si>
  <si>
    <t>EU CR10 –  Specialised lending and equity exposures under the simple riskweighted approach</t>
  </si>
  <si>
    <t>EU CCR1 – Analysis of CCR exposure by approach</t>
  </si>
  <si>
    <t>EU CCR2 – Transactions subject to own funds requirements for CVA risk</t>
  </si>
  <si>
    <t>EU CCR4 – IRB approach – CCR exposures by exposure class and PD scale</t>
  </si>
  <si>
    <t>EU CCR5 – Composition of collateral for CCR exposures</t>
  </si>
  <si>
    <t>EU CCR8 – Exposures to CCPs</t>
  </si>
  <si>
    <t>EU MR1 - Market risk under the standardised approach</t>
  </si>
  <si>
    <t>EU LIQ1 - Quantitative information of LCR</t>
  </si>
  <si>
    <t>EU LIQB on qualitative information on LCR, which complements template EU LIQ1.</t>
  </si>
  <si>
    <t>EU CCR6 - Credit derivatives exposures</t>
  </si>
  <si>
    <t>EU CCR3 - Standardized approach – CCR exposures by regulatory portfolio and risk weights</t>
  </si>
  <si>
    <t>EU CCR7 - RWEA flow statements of CCR exposures under the IMM</t>
  </si>
  <si>
    <t>EU CR7 - IRB approach – Effect on the RWEAs of credit derivatives used as CRM techniques</t>
  </si>
  <si>
    <t>SEK has a NPL ratio lower than 5 %.</t>
  </si>
  <si>
    <t>SEK does not have any securitisation exposures.</t>
  </si>
  <si>
    <t>The following templates are not applicable:</t>
  </si>
  <si>
    <t xml:space="preserve"> weights </t>
  </si>
  <si>
    <t>Additional liquidity information in accordance with the Swedish Financial Supervisory Authority's requlation FFFS 2010:7</t>
  </si>
  <si>
    <t>Issue currency, Skr mn</t>
  </si>
  <si>
    <t>Structure type, Skr mn</t>
  </si>
  <si>
    <t>Market, Skr mn</t>
  </si>
  <si>
    <t>CAPITAL ADEQUACY AND RISK MANAGEMENT DISCLOSURE (PILLAR 3)                                                      2022 Q2</t>
  </si>
  <si>
    <t>SEK, Pillar 3 disclosure 2022 Q2</t>
  </si>
  <si>
    <t>Liquidity reserve according to EU Comissions regulation as of June 30, 2022.</t>
  </si>
  <si>
    <t>Issued funding as of June 30, 2022 by issue currency</t>
  </si>
  <si>
    <t>Issued funding as of June 30, 2022 by structure type</t>
  </si>
  <si>
    <t>Issued funding as of June 30, 2022 by market</t>
  </si>
  <si>
    <t>EU IRRBB1</t>
  </si>
  <si>
    <t xml:space="preserve">EU IRRBB1: Interest rate risks of non-trading book activities </t>
  </si>
  <si>
    <t>Q2 2022</t>
  </si>
  <si>
    <t>Q1 2022</t>
  </si>
  <si>
    <t>Q4 2021</t>
  </si>
  <si>
    <t>Q3 2021</t>
  </si>
  <si>
    <t>30-06-2022</t>
  </si>
  <si>
    <t>31-03-2022</t>
  </si>
  <si>
    <t>31-12-2021</t>
  </si>
  <si>
    <t>30-09-2021</t>
  </si>
  <si>
    <t>-</t>
  </si>
  <si>
    <t xml:space="preserve">The main drivers effecting LCR outcome are issued unsecured debt and currency derivative transactions. The LCR by currency is affected by both funding transactions and derivative flows, whereas the consolidated LCR is primarily affected by funding transactions. </t>
  </si>
  <si>
    <r>
      <t xml:space="preserve">SEK has a low tolerance for long-term structural liquidity risk and financing must be available throughout the maturity for all credit commitments, pertaining to both outstanding and committed undisbursed loans. The company’s credit facility with the Swedish National Debt Office is also regarded as available borrowing. 
To ensure availability to long term funding SEK ensures access to a diversified funding base. A diversified funding base is ensured by actively raising funds in different markets, currencies and maturities. 
See  the tables funding by currency, by structure type and by market in the next sheet </t>
    </r>
    <r>
      <rPr>
        <i/>
        <sz val="10"/>
        <rFont val="Calibri"/>
        <family val="2"/>
        <scheme val="minor"/>
      </rPr>
      <t>FFFS 2010 7.</t>
    </r>
    <r>
      <rPr>
        <sz val="10"/>
        <rFont val="Calibri"/>
        <family val="2"/>
        <scheme val="minor"/>
      </rPr>
      <t xml:space="preserve">
</t>
    </r>
  </si>
  <si>
    <t>Balances with National Debt Office</t>
  </si>
  <si>
    <t>1.4</t>
  </si>
  <si>
    <t>Supervisory shock scenarios</t>
  </si>
  <si>
    <t>Changes of the economic value of equity</t>
  </si>
  <si>
    <t>Changes of the net interest income</t>
  </si>
  <si>
    <t>Current period</t>
  </si>
  <si>
    <t>Last period</t>
  </si>
  <si>
    <t>Parallel up</t>
  </si>
  <si>
    <t xml:space="preserve">Parallel down </t>
  </si>
  <si>
    <t xml:space="preserve">Steepener </t>
  </si>
  <si>
    <t>Flattener</t>
  </si>
  <si>
    <t>Short rates up</t>
  </si>
  <si>
    <t>Short rates down</t>
  </si>
  <si>
    <t>EU IRRBB1 - Interest rate risks of non-trading book activities</t>
  </si>
  <si>
    <t>CNY</t>
  </si>
  <si>
    <t>France</t>
  </si>
  <si>
    <t>Cote D'ivoire</t>
  </si>
  <si>
    <t>Turkey</t>
  </si>
  <si>
    <t>  </t>
  </si>
  <si>
    <t>Chile</t>
  </si>
  <si>
    <t>Czech Republic</t>
  </si>
  <si>
    <t>Denmark</t>
  </si>
  <si>
    <t>Spain</t>
  </si>
  <si>
    <t>Norway</t>
  </si>
  <si>
    <t>Portugal</t>
  </si>
  <si>
    <t>Slovakia</t>
  </si>
  <si>
    <t>Other countries*</t>
  </si>
  <si>
    <t>* Other countries include countries with own funds requirement below 1% and with no existing CCyB rate.</t>
  </si>
  <si>
    <t>1000000</t>
  </si>
  <si>
    <t xml:space="preserve"> -</t>
  </si>
  <si>
    <t>30 Jun 2022</t>
  </si>
  <si>
    <t>30 Mar 2021</t>
  </si>
  <si>
    <t>31 Mar 2022</t>
  </si>
  <si>
    <t>31 Dec 2021</t>
  </si>
  <si>
    <t>30 Sep 2021</t>
  </si>
  <si>
    <t>30 Jun 2021</t>
  </si>
  <si>
    <t xml:space="preserve">EU KM2 - Key metrics - MREL and, where applicable, G-SII requirement for own funds and eligible liabilities  </t>
  </si>
  <si>
    <t>Minimum requirement for own funds and eligible liabilities (MREL)</t>
  </si>
  <si>
    <t xml:space="preserve">Own funds and eligible liabilities </t>
  </si>
  <si>
    <t>EU-1a</t>
  </si>
  <si>
    <t xml:space="preserve">Of which own funds and subordinated liabilities </t>
  </si>
  <si>
    <t>Total risk exposure amount of the resolution group (TREA)</t>
  </si>
  <si>
    <t>Own funds and eligible liabilities as a percentage of TREA (row1/row2)</t>
  </si>
  <si>
    <t>Total exposure measure of the resolution group</t>
  </si>
  <si>
    <t>Own funds and eligible liabilities as percentage of the total exposure measure</t>
  </si>
  <si>
    <t xml:space="preserve">Of which own funds or subordinated liabilities </t>
  </si>
  <si>
    <t xml:space="preserve">
Own funds and eligible liabilities, ratios and components</t>
  </si>
  <si>
    <t xml:space="preserve">
Minimum requirement for own funds and eligible liabilities (MREL)</t>
  </si>
  <si>
    <t>MREL expressed as a percentage of the TREA</t>
  </si>
  <si>
    <t>MREL expressed as a percentage of the TEM</t>
  </si>
  <si>
    <t xml:space="preserve">The Q-SII requirements are not applicable for SEK. </t>
  </si>
  <si>
    <t xml:space="preserve">EU KM2 </t>
  </si>
  <si>
    <t>EU KM2: Key metrics - MREL and, where applicable, G-SII requirement for own funds and eligible liabilities</t>
  </si>
  <si>
    <r>
      <t xml:space="preserve">SEK's liquidity buffer mainly consists of level 1 assets where the largest part is highly rated sovereign and central bank exposures, and covered bonds.
See the table </t>
    </r>
    <r>
      <rPr>
        <i/>
        <sz val="10"/>
        <rFont val="Calibri"/>
        <family val="2"/>
        <scheme val="minor"/>
      </rPr>
      <t xml:space="preserve">Liquidity reserve according to </t>
    </r>
    <r>
      <rPr>
        <sz val="10"/>
        <rFont val="Calibri"/>
        <family val="2"/>
        <scheme val="minor"/>
      </rPr>
      <t>EU Comissions regulation as of September 30, 2021 in the next sheet</t>
    </r>
    <r>
      <rPr>
        <i/>
        <sz val="10"/>
        <rFont val="Calibri"/>
        <family val="2"/>
        <scheme val="minor"/>
      </rPr>
      <t xml:space="preserve">  FFFS 2010 7.</t>
    </r>
  </si>
  <si>
    <t>SEK mn</t>
  </si>
  <si>
    <t>For comparision figures, see Pillar 3 2021 and Pillar 3 tables Q1, 2022 that can be found on www.SEK.se/Financial reports.</t>
  </si>
  <si>
    <t>EU CR3: CRM techniques overview:  Disclosure of the use of credit risk mitigation techniques</t>
  </si>
  <si>
    <r>
      <t>Liquidity Coverage Ratio</t>
    </r>
    <r>
      <rPr>
        <vertAlign val="superscript"/>
        <sz val="11"/>
        <color theme="1"/>
        <rFont val="Calibri"/>
        <family val="2"/>
      </rPr>
      <t>1</t>
    </r>
  </si>
  <si>
    <r>
      <rPr>
        <vertAlign val="superscript"/>
        <sz val="10"/>
        <color theme="1"/>
        <rFont val="Calibri"/>
        <family val="2"/>
      </rPr>
      <t>1</t>
    </r>
    <r>
      <rPr>
        <sz val="10"/>
        <color theme="1"/>
        <rFont val="Calibri"/>
        <family val="2"/>
      </rPr>
      <t xml:space="preserve"> Updated from Q2 2022 to averages of month end observations over the twelve months preceding the end of each quarter.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</si>
</sst>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
    <numFmt numFmtId="166" formatCode="#,##0.0"/>
    <numFmt numFmtId="167" formatCode="0.0"/>
    <numFmt numFmtId="168" formatCode="#,##0.000"/>
  </numFmts>
  <fonts count="49">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6"/>
      <color theme="0"/>
      <name val="Calibri"/>
      <family val="2"/>
      <scheme val="minor"/>
    </font>
    <font>
      <b/>
      <sz val="18"/>
      <color theme="0"/>
      <name val="Calibri"/>
      <family val="2"/>
      <scheme val="minor"/>
    </font>
    <font>
      <sz val="11"/>
      <name val="Calibri"/>
      <family val="2"/>
      <scheme val="minor"/>
    </font>
    <font>
      <sz val="11"/>
      <color theme="1"/>
      <name val="Calibri"/>
      <family val="2"/>
      <scheme val="minor"/>
    </font>
    <font>
      <sz val="11"/>
      <color theme="1"/>
      <name val="Calibri"/>
      <family val="2"/>
    </font>
    <font>
      <sz val="10"/>
      <color theme="1"/>
      <name val="Calibri"/>
      <family val="2"/>
      <scheme val="minor"/>
    </font>
    <font>
      <sz val="11"/>
      <name val="Calibri"/>
      <family val="2"/>
    </font>
    <font>
      <sz val="11"/>
      <color rgb="FFFF0000"/>
      <name val="Calibri"/>
      <family val="2"/>
    </font>
    <font>
      <b/>
      <sz val="11"/>
      <color theme="1"/>
      <name val="Calibri"/>
      <family val="2"/>
    </font>
    <font>
      <i/>
      <sz val="11"/>
      <color theme="1"/>
      <name val="Calibri"/>
      <family val="2"/>
    </font>
    <font>
      <sz val="10"/>
      <color theme="1"/>
      <name val="Calibri"/>
      <family val="2"/>
    </font>
    <font>
      <b/>
      <i/>
      <sz val="11"/>
      <color theme="1"/>
      <name val="Calibri"/>
      <family val="2"/>
    </font>
    <font>
      <sz val="10"/>
      <name val="Calibri"/>
      <family val="2"/>
      <scheme val="minor"/>
    </font>
    <font>
      <b/>
      <sz val="12"/>
      <color theme="1"/>
      <name val="Calibri"/>
      <family val="2"/>
      <scheme val="minor"/>
    </font>
    <font>
      <sz val="12"/>
      <color theme="1"/>
      <name val="Calibri"/>
      <family val="2"/>
      <scheme val="minor"/>
    </font>
    <font>
      <b/>
      <sz val="11"/>
      <name val="Calibri"/>
      <family val="2"/>
      <scheme val="minor"/>
    </font>
    <font>
      <b/>
      <sz val="16"/>
      <color theme="1"/>
      <name val="Calibri"/>
      <family val="2"/>
    </font>
    <font>
      <sz val="10"/>
      <color rgb="FFFF0000"/>
      <name val="Calibri"/>
      <family val="2"/>
    </font>
    <font>
      <sz val="10"/>
      <color theme="1"/>
      <name val="SEB SansSerif"/>
      <charset val="186"/>
    </font>
    <font>
      <sz val="8"/>
      <color rgb="FF000000"/>
      <name val="Times New Roman"/>
      <family val="1"/>
    </font>
    <font>
      <sz val="10"/>
      <color theme="1"/>
      <name val="Courier New"/>
      <family val="3"/>
    </font>
    <font>
      <sz val="16"/>
      <color theme="1"/>
      <name val="Calibri"/>
      <family val="2"/>
    </font>
    <font>
      <b/>
      <sz val="10"/>
      <color theme="1"/>
      <name val="Courier New"/>
      <family val="3"/>
    </font>
    <font>
      <sz val="10"/>
      <color theme="1"/>
      <name val="Arial"/>
      <family val="2"/>
    </font>
    <font>
      <sz val="16"/>
      <color theme="1"/>
      <name val="Calibri"/>
      <family val="2"/>
      <scheme val="minor"/>
    </font>
    <font>
      <b/>
      <sz val="16"/>
      <color theme="1"/>
      <name val="Courier New"/>
      <family val="3"/>
    </font>
    <font>
      <b/>
      <sz val="16"/>
      <color theme="1"/>
      <name val="Arial"/>
      <family val="2"/>
    </font>
    <font>
      <b/>
      <sz val="8"/>
      <color theme="1"/>
      <name val="Segoe UI"/>
      <family val="2"/>
    </font>
    <font>
      <b/>
      <sz val="11"/>
      <name val="Calibri"/>
      <family val="2"/>
    </font>
    <font>
      <vertAlign val="superscript"/>
      <sz val="10"/>
      <color theme="1"/>
      <name val="Courier New"/>
      <family val="3"/>
    </font>
    <font>
      <b/>
      <sz val="10"/>
      <name val="Courier New"/>
      <family val="3"/>
    </font>
    <font>
      <sz val="10"/>
      <name val="Calibri"/>
      <family val="2"/>
    </font>
    <font>
      <b/>
      <sz val="10"/>
      <name val="Calibri"/>
      <family val="2"/>
    </font>
    <font>
      <vertAlign val="superscript"/>
      <sz val="11"/>
      <color theme="1"/>
      <name val="Calibri"/>
      <family val="2"/>
    </font>
    <font>
      <sz val="11"/>
      <color rgb="FF000000"/>
      <name val="Calibri"/>
      <family val="2"/>
      <scheme val="minor"/>
    </font>
    <font>
      <b/>
      <sz val="10"/>
      <color theme="1"/>
      <name val="Calibri"/>
      <family val="2"/>
      <scheme val="minor"/>
    </font>
    <font>
      <b/>
      <sz val="10"/>
      <color theme="1"/>
      <name val="Calibri"/>
      <family val="2"/>
    </font>
    <font>
      <b/>
      <sz val="9"/>
      <color theme="1"/>
      <name val="Calibri"/>
      <family val="2"/>
      <scheme val="minor"/>
    </font>
    <font>
      <u/>
      <sz val="11"/>
      <color theme="10"/>
      <name val="Calibri"/>
      <family val="2"/>
      <scheme val="minor"/>
    </font>
    <font>
      <b/>
      <sz val="10"/>
      <color rgb="FFFF0000"/>
      <name val="Courier New"/>
      <family val="3"/>
    </font>
    <font>
      <sz val="11"/>
      <color rgb="FFFF0000"/>
      <name val="Calibri"/>
      <family val="2"/>
      <scheme val="minor"/>
    </font>
    <font>
      <i/>
      <sz val="10"/>
      <name val="Calibri"/>
      <family val="2"/>
      <scheme val="minor"/>
    </font>
    <font>
      <sz val="10"/>
      <name val="Courier New"/>
      <family val="3"/>
    </font>
    <font>
      <sz val="7"/>
      <color rgb="FF000000"/>
      <name val="Arial"/>
      <family val="2"/>
    </font>
    <font>
      <vertAlign val="superscript"/>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C0C0C0"/>
        <bgColor indexed="64"/>
      </patternFill>
    </fill>
    <fill>
      <patternFill patternType="solid">
        <fgColor rgb="FF969696"/>
        <bgColor indexed="64"/>
      </patternFill>
    </fill>
    <fill>
      <patternFill patternType="solid">
        <fgColor rgb="FF80808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FF"/>
        <bgColor rgb="FF000000"/>
      </patternFill>
    </fill>
  </fills>
  <borders count="74">
    <border>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rgb="FF000000"/>
      </bottom>
      <diagonal/>
    </border>
    <border>
      <left/>
      <right style="medium">
        <color rgb="FF000000"/>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medium">
        <color rgb="FF000000"/>
      </bottom>
      <diagonal/>
    </border>
    <border>
      <left/>
      <right style="thin">
        <color rgb="FF000000"/>
      </right>
      <top/>
      <bottom style="thin">
        <color indexed="64"/>
      </bottom>
      <diagonal/>
    </border>
    <border>
      <left style="thin">
        <color indexed="64"/>
      </left>
      <right/>
      <top/>
      <bottom style="thin">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indexed="64"/>
      </left>
      <right style="thin">
        <color rgb="FF000000"/>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indexed="64"/>
      </left>
      <right style="medium">
        <color rgb="FF000000"/>
      </right>
      <top style="thin">
        <color rgb="FF000000"/>
      </top>
      <bottom/>
      <diagonal/>
    </border>
    <border>
      <left style="thin">
        <color indexed="64"/>
      </left>
      <right style="thin">
        <color rgb="FF000000"/>
      </right>
      <top style="thin">
        <color rgb="FF000000"/>
      </top>
      <bottom/>
      <diagonal/>
    </border>
    <border>
      <left style="thin">
        <color indexed="64"/>
      </left>
      <right/>
      <top style="thin">
        <color rgb="FF000000"/>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thin">
        <color indexed="64"/>
      </left>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style="medium">
        <color rgb="FF000000"/>
      </right>
      <top style="thin">
        <color indexed="64"/>
      </top>
      <bottom/>
      <diagonal/>
    </border>
    <border>
      <left style="thin">
        <color indexed="64"/>
      </left>
      <right style="medium">
        <color rgb="FF000000"/>
      </right>
      <top/>
      <bottom style="medium">
        <color rgb="FF000000"/>
      </bottom>
      <diagonal/>
    </border>
    <border>
      <left/>
      <right style="thin">
        <color indexed="64"/>
      </right>
      <top style="thin">
        <color indexed="64"/>
      </top>
      <bottom/>
      <diagonal/>
    </border>
    <border>
      <left/>
      <right style="medium">
        <color rgb="FF000000"/>
      </right>
      <top style="thin">
        <color indexed="64"/>
      </top>
      <bottom/>
      <diagonal/>
    </border>
    <border>
      <left style="thin">
        <color indexed="64"/>
      </left>
      <right style="thin">
        <color indexed="64"/>
      </right>
      <top style="thin">
        <color indexed="64"/>
      </top>
      <bottom style="medium">
        <color rgb="FF000000"/>
      </bottom>
      <diagonal/>
    </border>
    <border>
      <left style="medium">
        <color rgb="FF000000"/>
      </left>
      <right style="thin">
        <color indexed="64"/>
      </right>
      <top style="thin">
        <color indexed="64"/>
      </top>
      <bottom style="medium">
        <color rgb="FF000000"/>
      </bottom>
      <diagonal/>
    </border>
    <border>
      <left style="thin">
        <color indexed="64"/>
      </left>
      <right/>
      <top/>
      <bottom style="medium">
        <color rgb="FF000000"/>
      </bottom>
      <diagonal/>
    </border>
    <border>
      <left style="thin">
        <color indexed="64"/>
      </left>
      <right style="thin">
        <color indexed="64"/>
      </right>
      <top/>
      <bottom style="medium">
        <color rgb="FF000000"/>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right style="thin">
        <color indexed="64"/>
      </right>
      <top/>
      <bottom style="medium">
        <color rgb="FF000000"/>
      </bottom>
      <diagonal/>
    </border>
    <border>
      <left/>
      <right style="thin">
        <color indexed="64"/>
      </right>
      <top/>
      <bottom style="thin">
        <color indexed="64"/>
      </bottom>
      <diagonal/>
    </border>
    <border>
      <left style="thin">
        <color indexed="64"/>
      </left>
      <right style="thin">
        <color indexed="64"/>
      </right>
      <top style="thin">
        <color rgb="FF000000"/>
      </top>
      <bottom style="thin">
        <color rgb="FF000000"/>
      </bottom>
      <diagonal/>
    </border>
    <border>
      <left/>
      <right style="thin">
        <color indexed="64"/>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rgb="FF000000"/>
      </top>
      <bottom/>
      <diagonal/>
    </border>
    <border>
      <left style="thin">
        <color indexed="64"/>
      </left>
      <right/>
      <top style="thin">
        <color rgb="FF000000"/>
      </top>
      <bottom style="thin">
        <color rgb="FF000000"/>
      </bottom>
      <diagonal/>
    </border>
  </borders>
  <cellStyleXfs count="4">
    <xf numFmtId="0" fontId="0" fillId="0" borderId="0"/>
    <xf numFmtId="9" fontId="7" fillId="0" borderId="0" applyFont="0" applyFill="0" applyBorder="0" applyAlignment="0" applyProtection="0"/>
    <xf numFmtId="0" fontId="9" fillId="0" borderId="0"/>
    <xf numFmtId="0" fontId="42" fillId="0" borderId="0" applyNumberFormat="0" applyFill="0" applyBorder="0" applyAlignment="0" applyProtection="0"/>
  </cellStyleXfs>
  <cellXfs count="733">
    <xf numFmtId="0" fontId="0" fillId="0" borderId="0" xfId="0"/>
    <xf numFmtId="0" fontId="2" fillId="0" borderId="0" xfId="0" applyFont="1"/>
    <xf numFmtId="0" fontId="3" fillId="0" borderId="0" xfId="0" applyFont="1"/>
    <xf numFmtId="0" fontId="1" fillId="3" borderId="0" xfId="0" applyFont="1" applyFill="1"/>
    <xf numFmtId="0" fontId="4" fillId="3" borderId="0" xfId="0" applyFont="1" applyFill="1"/>
    <xf numFmtId="0" fontId="5" fillId="3" borderId="0" xfId="0" applyFont="1" applyFill="1"/>
    <xf numFmtId="0" fontId="2" fillId="0" borderId="1" xfId="0" applyFont="1" applyBorder="1"/>
    <xf numFmtId="0" fontId="0" fillId="0" borderId="1" xfId="0" applyBorder="1"/>
    <xf numFmtId="0" fontId="6" fillId="0" borderId="0" xfId="0" applyFont="1" applyFill="1"/>
    <xf numFmtId="0" fontId="0" fillId="2" borderId="0" xfId="0" applyFill="1"/>
    <xf numFmtId="0" fontId="0" fillId="2" borderId="1" xfId="0" applyFill="1" applyBorder="1"/>
    <xf numFmtId="49" fontId="8" fillId="0" borderId="2" xfId="0" quotePrefix="1" applyNumberFormat="1" applyFont="1" applyFill="1" applyBorder="1" applyAlignment="1">
      <alignment horizontal="center" vertical="center" wrapText="1"/>
    </xf>
    <xf numFmtId="49" fontId="8" fillId="0" borderId="2" xfId="0" quotePrefix="1" applyNumberFormat="1" applyFont="1" applyFill="1" applyBorder="1" applyAlignment="1">
      <alignment vertical="center" wrapText="1"/>
    </xf>
    <xf numFmtId="3" fontId="8" fillId="0" borderId="2" xfId="0" applyNumberFormat="1" applyFont="1" applyFill="1" applyBorder="1" applyAlignment="1">
      <alignment vertical="center" wrapText="1"/>
    </xf>
    <xf numFmtId="164" fontId="8" fillId="0" borderId="2" xfId="1" applyNumberFormat="1" applyFont="1" applyFill="1" applyBorder="1" applyAlignment="1">
      <alignment vertical="center" wrapText="1"/>
    </xf>
    <xf numFmtId="164" fontId="8" fillId="0" borderId="2" xfId="1" applyNumberFormat="1" applyFont="1" applyFill="1" applyBorder="1" applyAlignment="1">
      <alignment vertical="center"/>
    </xf>
    <xf numFmtId="49" fontId="12" fillId="0" borderId="2" xfId="0" quotePrefix="1" applyNumberFormat="1" applyFont="1" applyFill="1" applyBorder="1" applyAlignment="1">
      <alignment horizontal="center" vertical="center" wrapText="1"/>
    </xf>
    <xf numFmtId="49" fontId="12" fillId="4" borderId="2" xfId="0" quotePrefix="1" applyNumberFormat="1" applyFont="1" applyFill="1" applyBorder="1" applyAlignment="1">
      <alignment vertical="center" wrapText="1"/>
    </xf>
    <xf numFmtId="49" fontId="14" fillId="0" borderId="0" xfId="0" applyNumberFormat="1" applyFont="1" applyAlignment="1">
      <alignment vertical="center"/>
    </xf>
    <xf numFmtId="49" fontId="2" fillId="0" borderId="0" xfId="0" applyNumberFormat="1" applyFont="1" applyAlignment="1">
      <alignment vertical="center"/>
    </xf>
    <xf numFmtId="0" fontId="8" fillId="0" borderId="0" xfId="0" applyFont="1" applyAlignment="1">
      <alignment vertical="center"/>
    </xf>
    <xf numFmtId="49" fontId="8" fillId="0" borderId="12" xfId="0" quotePrefix="1" applyNumberFormat="1" applyFont="1" applyFill="1" applyBorder="1" applyAlignment="1">
      <alignment horizontal="center" vertical="center" wrapText="1"/>
    </xf>
    <xf numFmtId="49" fontId="13" fillId="0" borderId="12" xfId="0" quotePrefix="1" applyNumberFormat="1" applyFont="1" applyFill="1" applyBorder="1" applyAlignment="1">
      <alignment horizontal="center" vertical="center" wrapText="1"/>
    </xf>
    <xf numFmtId="49" fontId="15" fillId="0" borderId="12" xfId="0" quotePrefix="1" applyNumberFormat="1" applyFont="1" applyFill="1" applyBorder="1" applyAlignment="1">
      <alignment horizontal="center" vertical="center" wrapText="1"/>
    </xf>
    <xf numFmtId="0" fontId="14" fillId="0" borderId="0" xfId="0" applyFont="1" applyAlignment="1">
      <alignment vertical="center"/>
    </xf>
    <xf numFmtId="49" fontId="8" fillId="0" borderId="13" xfId="0" quotePrefix="1" applyNumberFormat="1" applyFont="1" applyFill="1" applyBorder="1" applyAlignment="1">
      <alignment vertical="center" wrapText="1"/>
    </xf>
    <xf numFmtId="49" fontId="13" fillId="0" borderId="16" xfId="0" quotePrefix="1" applyNumberFormat="1" applyFont="1" applyFill="1" applyBorder="1" applyAlignment="1">
      <alignment horizontal="center" vertical="center" wrapText="1"/>
    </xf>
    <xf numFmtId="49" fontId="13" fillId="0" borderId="21" xfId="0" quotePrefix="1" applyNumberFormat="1" applyFont="1" applyFill="1" applyBorder="1" applyAlignment="1">
      <alignment vertical="center" wrapText="1"/>
    </xf>
    <xf numFmtId="49" fontId="8" fillId="0" borderId="16" xfId="0" quotePrefix="1" applyNumberFormat="1" applyFont="1" applyFill="1" applyBorder="1" applyAlignment="1">
      <alignment horizontal="center" vertical="center" wrapText="1"/>
    </xf>
    <xf numFmtId="49" fontId="8" fillId="0" borderId="21" xfId="0" quotePrefix="1" applyNumberFormat="1" applyFont="1" applyFill="1" applyBorder="1" applyAlignment="1">
      <alignment vertical="center" wrapText="1"/>
    </xf>
    <xf numFmtId="49" fontId="15" fillId="0" borderId="16" xfId="0" quotePrefix="1" applyNumberFormat="1" applyFont="1" applyFill="1" applyBorder="1" applyAlignment="1">
      <alignment horizontal="center" vertical="center" wrapText="1"/>
    </xf>
    <xf numFmtId="49" fontId="15" fillId="0" borderId="21" xfId="0" quotePrefix="1" applyNumberFormat="1" applyFont="1" applyFill="1" applyBorder="1" applyAlignment="1">
      <alignment vertical="center" wrapText="1"/>
    </xf>
    <xf numFmtId="49" fontId="8" fillId="0" borderId="23" xfId="0" quotePrefix="1" applyNumberFormat="1" applyFont="1" applyFill="1" applyBorder="1" applyAlignment="1">
      <alignment horizontal="center" vertical="center" wrapText="1"/>
    </xf>
    <xf numFmtId="49" fontId="8" fillId="4" borderId="2" xfId="0" quotePrefix="1" applyNumberFormat="1" applyFont="1" applyFill="1" applyBorder="1" applyAlignment="1">
      <alignment vertical="center" wrapText="1"/>
    </xf>
    <xf numFmtId="49" fontId="0" fillId="0" borderId="2" xfId="0" quotePrefix="1" applyNumberFormat="1" applyFont="1" applyFill="1" applyBorder="1" applyAlignment="1">
      <alignment vertical="center" wrapText="1"/>
    </xf>
    <xf numFmtId="4" fontId="0" fillId="0" borderId="2" xfId="0" applyNumberFormat="1" applyFont="1" applyFill="1" applyBorder="1" applyAlignment="1">
      <alignment vertical="center"/>
    </xf>
    <xf numFmtId="49" fontId="8" fillId="0" borderId="0" xfId="0" applyNumberFormat="1" applyFont="1" applyAlignment="1">
      <alignment vertical="center"/>
    </xf>
    <xf numFmtId="49" fontId="12" fillId="0" borderId="0" xfId="0" applyNumberFormat="1" applyFont="1" applyAlignment="1">
      <alignment vertical="center"/>
    </xf>
    <xf numFmtId="49" fontId="8" fillId="0" borderId="6" xfId="0" quotePrefix="1" applyNumberFormat="1" applyFont="1" applyFill="1" applyBorder="1" applyAlignment="1">
      <alignment vertical="center" wrapText="1"/>
    </xf>
    <xf numFmtId="0" fontId="9" fillId="0" borderId="25" xfId="0" applyFont="1" applyBorder="1" applyAlignment="1">
      <alignment horizontal="center" vertical="center" wrapText="1"/>
    </xf>
    <xf numFmtId="0" fontId="16" fillId="7" borderId="25" xfId="0" applyFont="1" applyFill="1" applyBorder="1" applyAlignment="1">
      <alignment vertical="center" wrapText="1"/>
    </xf>
    <xf numFmtId="0" fontId="16" fillId="0" borderId="25" xfId="0" applyFont="1" applyBorder="1" applyAlignment="1">
      <alignment horizontal="center" vertical="center"/>
    </xf>
    <xf numFmtId="0" fontId="16" fillId="7" borderId="25" xfId="0" applyFont="1" applyFill="1" applyBorder="1" applyAlignment="1">
      <alignment vertical="center"/>
    </xf>
    <xf numFmtId="0" fontId="17" fillId="2" borderId="1" xfId="0" applyFont="1" applyFill="1" applyBorder="1" applyAlignment="1">
      <alignment horizontal="left"/>
    </xf>
    <xf numFmtId="0" fontId="0" fillId="0" borderId="0" xfId="0" applyFont="1"/>
    <xf numFmtId="0" fontId="2" fillId="0" borderId="28" xfId="0" applyFont="1" applyBorder="1"/>
    <xf numFmtId="0" fontId="0" fillId="0" borderId="0" xfId="0" applyFont="1" applyProtection="1">
      <protection locked="0"/>
    </xf>
    <xf numFmtId="164" fontId="6" fillId="0" borderId="0" xfId="1" applyNumberFormat="1" applyFont="1" applyProtection="1">
      <protection locked="0"/>
    </xf>
    <xf numFmtId="0" fontId="2" fillId="0" borderId="5" xfId="0" applyFont="1" applyBorder="1" applyProtection="1">
      <protection locked="0"/>
    </xf>
    <xf numFmtId="9" fontId="19" fillId="0" borderId="5" xfId="1" applyNumberFormat="1" applyFont="1" applyBorder="1" applyProtection="1">
      <protection locked="0"/>
    </xf>
    <xf numFmtId="9" fontId="0" fillId="0" borderId="0" xfId="0" applyNumberFormat="1" applyFont="1" applyProtection="1">
      <protection locked="0"/>
    </xf>
    <xf numFmtId="0" fontId="0" fillId="0" borderId="0" xfId="0" applyFont="1" applyBorder="1" applyProtection="1">
      <protection locked="0"/>
    </xf>
    <xf numFmtId="0" fontId="2" fillId="0" borderId="5" xfId="0" applyFont="1" applyBorder="1"/>
    <xf numFmtId="49" fontId="14" fillId="4" borderId="2" xfId="0" applyNumberFormat="1" applyFont="1" applyFill="1" applyBorder="1" applyAlignment="1">
      <alignment vertical="center"/>
    </xf>
    <xf numFmtId="164" fontId="14" fillId="0" borderId="0" xfId="0" applyNumberFormat="1" applyFont="1" applyAlignment="1">
      <alignment vertical="center"/>
    </xf>
    <xf numFmtId="164" fontId="14" fillId="0" borderId="0" xfId="1" applyNumberFormat="1" applyFont="1" applyAlignment="1">
      <alignment vertical="center"/>
    </xf>
    <xf numFmtId="165" fontId="14" fillId="0" borderId="0" xfId="0" applyNumberFormat="1" applyFont="1" applyAlignment="1">
      <alignment vertical="center"/>
    </xf>
    <xf numFmtId="4" fontId="14" fillId="0" borderId="0" xfId="0" applyNumberFormat="1" applyFont="1" applyAlignment="1">
      <alignment vertical="center"/>
    </xf>
    <xf numFmtId="49" fontId="21" fillId="0" borderId="0" xfId="0" applyNumberFormat="1" applyFont="1" applyAlignment="1">
      <alignment vertical="center"/>
    </xf>
    <xf numFmtId="0" fontId="21" fillId="0" borderId="0" xfId="0" applyFont="1" applyAlignment="1">
      <alignment vertical="center"/>
    </xf>
    <xf numFmtId="1" fontId="14" fillId="0" borderId="0" xfId="0" applyNumberFormat="1" applyFont="1" applyAlignment="1">
      <alignment vertical="center"/>
    </xf>
    <xf numFmtId="49" fontId="9" fillId="0" borderId="0" xfId="0" applyNumberFormat="1" applyFont="1" applyAlignment="1">
      <alignment vertical="center"/>
    </xf>
    <xf numFmtId="4" fontId="9" fillId="0" borderId="0" xfId="0" applyNumberFormat="1" applyFont="1" applyAlignment="1">
      <alignment vertical="center"/>
    </xf>
    <xf numFmtId="0" fontId="9" fillId="0" borderId="0" xfId="0" applyFont="1" applyAlignment="1">
      <alignment vertical="center"/>
    </xf>
    <xf numFmtId="49" fontId="9" fillId="0" borderId="3" xfId="0" applyNumberFormat="1" applyFont="1" applyFill="1" applyBorder="1" applyAlignment="1">
      <alignment vertical="center"/>
    </xf>
    <xf numFmtId="49" fontId="9" fillId="0" borderId="18" xfId="0" applyNumberFormat="1" applyFont="1" applyFill="1" applyBorder="1" applyAlignment="1">
      <alignment vertical="center"/>
    </xf>
    <xf numFmtId="49" fontId="9" fillId="0" borderId="2" xfId="0" applyNumberFormat="1" applyFont="1" applyFill="1" applyBorder="1" applyAlignment="1">
      <alignment vertical="center"/>
    </xf>
    <xf numFmtId="49" fontId="0" fillId="0" borderId="2" xfId="0" quotePrefix="1" applyNumberFormat="1" applyFont="1" applyFill="1" applyBorder="1" applyAlignment="1">
      <alignment horizontal="center" vertical="center" wrapText="1"/>
    </xf>
    <xf numFmtId="3" fontId="0" fillId="0" borderId="2" xfId="0" applyNumberFormat="1" applyFont="1" applyFill="1" applyBorder="1" applyAlignment="1">
      <alignment vertical="center" wrapText="1"/>
    </xf>
    <xf numFmtId="3" fontId="9" fillId="0" borderId="2" xfId="0" applyNumberFormat="1" applyFont="1" applyFill="1" applyBorder="1" applyAlignment="1">
      <alignment vertical="center"/>
    </xf>
    <xf numFmtId="49" fontId="0" fillId="0" borderId="8" xfId="0" quotePrefix="1" applyNumberFormat="1" applyFont="1" applyFill="1" applyBorder="1" applyAlignment="1">
      <alignment vertical="center" wrapText="1"/>
    </xf>
    <xf numFmtId="49" fontId="0" fillId="0" borderId="0" xfId="0" quotePrefix="1" applyNumberFormat="1" applyFont="1" applyAlignment="1">
      <alignment vertical="center" wrapText="1"/>
    </xf>
    <xf numFmtId="49" fontId="0" fillId="0" borderId="0" xfId="0" quotePrefix="1" applyNumberFormat="1" applyFont="1" applyAlignment="1">
      <alignment wrapText="1"/>
    </xf>
    <xf numFmtId="3" fontId="9" fillId="0" borderId="0" xfId="0" applyNumberFormat="1" applyFont="1" applyAlignment="1">
      <alignment vertical="center"/>
    </xf>
    <xf numFmtId="3" fontId="9" fillId="5" borderId="2" xfId="0" applyNumberFormat="1" applyFont="1" applyFill="1" applyBorder="1" applyAlignment="1">
      <alignment vertical="center"/>
    </xf>
    <xf numFmtId="0" fontId="0" fillId="0" borderId="0" xfId="0" applyFont="1" applyAlignment="1">
      <alignment wrapText="1"/>
    </xf>
    <xf numFmtId="0" fontId="0" fillId="0" borderId="28" xfId="0" applyBorder="1"/>
    <xf numFmtId="0" fontId="6" fillId="0" borderId="0" xfId="0" applyFont="1"/>
    <xf numFmtId="49" fontId="24" fillId="0" borderId="0" xfId="0" applyNumberFormat="1" applyFont="1" applyAlignment="1">
      <alignment vertical="center"/>
    </xf>
    <xf numFmtId="0" fontId="24" fillId="0" borderId="0" xfId="0" applyFont="1" applyAlignment="1">
      <alignment vertical="center"/>
    </xf>
    <xf numFmtId="49" fontId="8" fillId="4" borderId="2" xfId="0" quotePrefix="1" applyNumberFormat="1" applyFont="1" applyFill="1" applyBorder="1" applyAlignment="1">
      <alignment horizontal="center" vertical="center" wrapText="1"/>
    </xf>
    <xf numFmtId="3" fontId="8" fillId="0" borderId="8" xfId="0" applyNumberFormat="1" applyFont="1" applyFill="1" applyBorder="1" applyAlignment="1">
      <alignment vertical="center" wrapText="1"/>
    </xf>
    <xf numFmtId="49" fontId="8" fillId="0" borderId="0" xfId="0" applyNumberFormat="1" applyFont="1" applyAlignment="1">
      <alignment vertical="center"/>
    </xf>
    <xf numFmtId="49" fontId="0" fillId="0" borderId="0" xfId="0" applyNumberFormat="1" applyFont="1" applyAlignment="1">
      <alignment vertical="center"/>
    </xf>
    <xf numFmtId="49" fontId="26" fillId="0" borderId="0" xfId="0" applyNumberFormat="1" applyFont="1" applyAlignment="1">
      <alignment horizontal="center" vertical="center"/>
    </xf>
    <xf numFmtId="49" fontId="24" fillId="0" borderId="2" xfId="0" applyNumberFormat="1" applyFont="1" applyFill="1" applyBorder="1" applyAlignment="1">
      <alignment vertical="center"/>
    </xf>
    <xf numFmtId="49" fontId="26" fillId="0" borderId="2" xfId="0" applyNumberFormat="1" applyFont="1" applyFill="1" applyBorder="1" applyAlignment="1">
      <alignment horizontal="center" vertical="center"/>
    </xf>
    <xf numFmtId="4" fontId="24" fillId="0" borderId="2" xfId="0" applyNumberFormat="1" applyFont="1" applyFill="1" applyBorder="1" applyAlignment="1">
      <alignment vertical="center"/>
    </xf>
    <xf numFmtId="0" fontId="26" fillId="0" borderId="0" xfId="0" applyFont="1" applyAlignment="1">
      <alignment horizontal="center" vertical="center"/>
    </xf>
    <xf numFmtId="3" fontId="24" fillId="0" borderId="2" xfId="0" applyNumberFormat="1" applyFont="1" applyFill="1" applyBorder="1" applyAlignment="1">
      <alignment vertical="center"/>
    </xf>
    <xf numFmtId="3" fontId="24" fillId="0" borderId="0" xfId="0" applyNumberFormat="1" applyFont="1" applyAlignment="1">
      <alignment vertical="center"/>
    </xf>
    <xf numFmtId="3" fontId="8" fillId="0" borderId="2" xfId="0" applyNumberFormat="1" applyFont="1" applyFill="1" applyBorder="1" applyAlignment="1">
      <alignment horizontal="center" vertical="center" wrapText="1"/>
    </xf>
    <xf numFmtId="49" fontId="2" fillId="0" borderId="0" xfId="0" applyNumberFormat="1" applyFont="1" applyAlignment="1">
      <alignment horizontal="center" vertical="center"/>
    </xf>
    <xf numFmtId="3" fontId="0" fillId="0" borderId="0" xfId="0" applyNumberFormat="1" applyFont="1" applyAlignment="1">
      <alignment vertical="center"/>
    </xf>
    <xf numFmtId="0" fontId="0" fillId="0" borderId="0" xfId="0" applyFont="1" applyAlignment="1">
      <alignment vertical="center"/>
    </xf>
    <xf numFmtId="0" fontId="2" fillId="0" borderId="0" xfId="0" applyFont="1" applyAlignment="1">
      <alignment horizontal="center" vertical="center"/>
    </xf>
    <xf numFmtId="49" fontId="24" fillId="4" borderId="2" xfId="0" applyNumberFormat="1" applyFont="1" applyFill="1" applyBorder="1" applyAlignment="1">
      <alignment vertical="center"/>
    </xf>
    <xf numFmtId="49" fontId="8" fillId="4" borderId="2" xfId="0" quotePrefix="1" applyNumberFormat="1" applyFont="1" applyFill="1" applyBorder="1" applyAlignment="1">
      <alignment horizontal="center" vertical="top" wrapText="1"/>
    </xf>
    <xf numFmtId="3" fontId="27" fillId="0" borderId="2" xfId="0" applyNumberFormat="1" applyFont="1" applyFill="1" applyBorder="1" applyAlignment="1">
      <alignment vertical="center" wrapText="1"/>
    </xf>
    <xf numFmtId="49" fontId="8" fillId="0" borderId="23" xfId="0" applyNumberFormat="1" applyFont="1" applyFill="1" applyBorder="1" applyAlignment="1">
      <alignment vertical="center"/>
    </xf>
    <xf numFmtId="49" fontId="8" fillId="0" borderId="8" xfId="0" quotePrefix="1" applyNumberFormat="1" applyFont="1" applyFill="1" applyBorder="1" applyAlignment="1">
      <alignment vertical="center" wrapText="1"/>
    </xf>
    <xf numFmtId="4" fontId="8" fillId="0" borderId="8" xfId="0" applyNumberFormat="1" applyFont="1" applyFill="1" applyBorder="1" applyAlignment="1">
      <alignment vertical="center" wrapText="1"/>
    </xf>
    <xf numFmtId="49" fontId="8" fillId="0" borderId="29" xfId="0" applyNumberFormat="1" applyFont="1" applyFill="1" applyBorder="1" applyAlignment="1">
      <alignment vertical="center"/>
    </xf>
    <xf numFmtId="49" fontId="8" fillId="0" borderId="20" xfId="0" applyNumberFormat="1" applyFont="1" applyFill="1" applyBorder="1" applyAlignment="1">
      <alignment vertical="center"/>
    </xf>
    <xf numFmtId="3" fontId="12" fillId="0" borderId="2" xfId="0" applyNumberFormat="1" applyFont="1" applyFill="1" applyBorder="1" applyAlignment="1">
      <alignment vertical="center" wrapText="1"/>
    </xf>
    <xf numFmtId="4" fontId="14" fillId="0" borderId="2" xfId="0" applyNumberFormat="1" applyFont="1" applyFill="1" applyBorder="1" applyAlignment="1">
      <alignment vertical="center" wrapText="1"/>
    </xf>
    <xf numFmtId="49" fontId="8" fillId="0" borderId="2" xfId="0" quotePrefix="1" applyNumberFormat="1" applyFont="1" applyFill="1" applyBorder="1" applyAlignment="1">
      <alignment horizontal="center" wrapText="1"/>
    </xf>
    <xf numFmtId="49" fontId="8" fillId="0" borderId="2" xfId="0" quotePrefix="1" applyNumberFormat="1" applyFont="1" applyFill="1" applyBorder="1" applyAlignment="1">
      <alignment vertical="top" wrapText="1"/>
    </xf>
    <xf numFmtId="4" fontId="8" fillId="4" borderId="2" xfId="0" applyNumberFormat="1" applyFont="1" applyFill="1" applyBorder="1" applyAlignment="1">
      <alignment vertical="center"/>
    </xf>
    <xf numFmtId="49" fontId="8" fillId="4" borderId="2" xfId="0" quotePrefix="1" applyNumberFormat="1" applyFont="1" applyFill="1" applyBorder="1" applyAlignment="1">
      <alignment vertical="top" wrapText="1"/>
    </xf>
    <xf numFmtId="3" fontId="8" fillId="4" borderId="2" xfId="0" applyNumberFormat="1" applyFont="1" applyFill="1" applyBorder="1" applyAlignment="1">
      <alignment vertical="center" wrapText="1"/>
    </xf>
    <xf numFmtId="3" fontId="0" fillId="0" borderId="2" xfId="0" applyNumberFormat="1" applyFont="1" applyFill="1" applyBorder="1" applyAlignment="1">
      <alignment vertical="center"/>
    </xf>
    <xf numFmtId="49" fontId="24" fillId="0" borderId="0" xfId="0" applyNumberFormat="1" applyFont="1" applyAlignment="1">
      <alignment vertical="center"/>
    </xf>
    <xf numFmtId="49" fontId="28" fillId="0" borderId="0" xfId="0" applyNumberFormat="1" applyFont="1" applyAlignment="1">
      <alignment vertical="center"/>
    </xf>
    <xf numFmtId="0" fontId="28" fillId="0" borderId="0" xfId="0" applyFont="1" applyAlignment="1">
      <alignment vertical="center"/>
    </xf>
    <xf numFmtId="49" fontId="29" fillId="0" borderId="0" xfId="0" applyNumberFormat="1" applyFont="1" applyAlignment="1">
      <alignment vertical="center"/>
    </xf>
    <xf numFmtId="0" fontId="29" fillId="0" borderId="0" xfId="0" applyFont="1" applyAlignment="1">
      <alignment vertical="center"/>
    </xf>
    <xf numFmtId="49" fontId="25" fillId="0" borderId="0" xfId="0" applyNumberFormat="1" applyFont="1" applyAlignment="1">
      <alignment vertical="center"/>
    </xf>
    <xf numFmtId="0" fontId="25" fillId="0" borderId="0" xfId="0" applyFont="1" applyAlignment="1">
      <alignment vertical="center"/>
    </xf>
    <xf numFmtId="3" fontId="28" fillId="0" borderId="0" xfId="0" applyNumberFormat="1" applyFont="1" applyAlignment="1">
      <alignment vertical="center"/>
    </xf>
    <xf numFmtId="0" fontId="28" fillId="0" borderId="0" xfId="0" applyFont="1"/>
    <xf numFmtId="49" fontId="12" fillId="0" borderId="25" xfId="0" quotePrefix="1" applyNumberFormat="1" applyFont="1" applyFill="1" applyBorder="1" applyAlignment="1">
      <alignment horizontal="center" vertical="center" wrapText="1"/>
    </xf>
    <xf numFmtId="49" fontId="8" fillId="0" borderId="25" xfId="0" quotePrefix="1" applyNumberFormat="1" applyFont="1" applyFill="1" applyBorder="1" applyAlignment="1">
      <alignment horizontal="center" vertical="center" wrapText="1"/>
    </xf>
    <xf numFmtId="49" fontId="8" fillId="0" borderId="30" xfId="0" quotePrefix="1" applyNumberFormat="1" applyFont="1" applyFill="1" applyBorder="1" applyAlignment="1">
      <alignment horizontal="center" vertical="center" wrapText="1"/>
    </xf>
    <xf numFmtId="49" fontId="8" fillId="0" borderId="11" xfId="0" quotePrefix="1" applyNumberFormat="1" applyFont="1" applyFill="1" applyBorder="1" applyAlignment="1">
      <alignment vertical="center" wrapText="1"/>
    </xf>
    <xf numFmtId="49" fontId="8" fillId="0" borderId="25" xfId="0" quotePrefix="1" applyNumberFormat="1" applyFont="1" applyFill="1" applyBorder="1" applyAlignment="1">
      <alignment vertical="center" wrapText="1"/>
    </xf>
    <xf numFmtId="49" fontId="13" fillId="0" borderId="25" xfId="0" quotePrefix="1" applyNumberFormat="1" applyFont="1" applyFill="1" applyBorder="1" applyAlignment="1">
      <alignment vertical="center" wrapText="1"/>
    </xf>
    <xf numFmtId="49" fontId="12" fillId="0" borderId="25" xfId="0" quotePrefix="1" applyNumberFormat="1" applyFont="1" applyFill="1" applyBorder="1" applyAlignment="1">
      <alignment vertical="center" wrapText="1"/>
    </xf>
    <xf numFmtId="49" fontId="8" fillId="4" borderId="2" xfId="0" applyNumberFormat="1" applyFont="1" applyFill="1" applyBorder="1" applyAlignment="1">
      <alignment vertical="center"/>
    </xf>
    <xf numFmtId="49" fontId="24" fillId="0" borderId="0" xfId="0" applyNumberFormat="1" applyFont="1" applyAlignment="1">
      <alignment horizontal="right" vertical="center"/>
    </xf>
    <xf numFmtId="3" fontId="8" fillId="0" borderId="2" xfId="0" applyNumberFormat="1" applyFont="1" applyFill="1" applyBorder="1" applyAlignment="1">
      <alignment horizontal="right" vertical="center" wrapText="1"/>
    </xf>
    <xf numFmtId="3" fontId="24" fillId="0" borderId="2" xfId="0" applyNumberFormat="1" applyFont="1" applyFill="1" applyBorder="1" applyAlignment="1">
      <alignment horizontal="right" vertical="center"/>
    </xf>
    <xf numFmtId="4" fontId="24" fillId="0" borderId="2" xfId="0" applyNumberFormat="1" applyFont="1" applyFill="1" applyBorder="1" applyAlignment="1">
      <alignment horizontal="right" vertical="center"/>
    </xf>
    <xf numFmtId="4" fontId="8" fillId="0" borderId="2" xfId="0" applyNumberFormat="1" applyFont="1" applyFill="1" applyBorder="1" applyAlignment="1">
      <alignment horizontal="right" vertical="center" wrapText="1"/>
    </xf>
    <xf numFmtId="0" fontId="24" fillId="0" borderId="0" xfId="0" applyFont="1" applyAlignment="1">
      <alignment horizontal="right" vertical="center"/>
    </xf>
    <xf numFmtId="164" fontId="13" fillId="0" borderId="2" xfId="1" applyNumberFormat="1" applyFont="1" applyFill="1" applyBorder="1" applyAlignment="1">
      <alignment vertical="center"/>
    </xf>
    <xf numFmtId="164" fontId="8" fillId="0" borderId="2" xfId="1" applyNumberFormat="1" applyFont="1" applyFill="1" applyBorder="1" applyAlignment="1">
      <alignment horizontal="right" vertical="center" wrapText="1"/>
    </xf>
    <xf numFmtId="0" fontId="23" fillId="0" borderId="0" xfId="0" applyFont="1" applyFill="1"/>
    <xf numFmtId="0" fontId="0" fillId="0" borderId="0" xfId="0" applyFill="1"/>
    <xf numFmtId="49" fontId="31" fillId="0" borderId="2" xfId="0" quotePrefix="1" applyNumberFormat="1" applyFont="1" applyFill="1" applyBorder="1" applyAlignment="1">
      <alignment vertical="center" wrapText="1"/>
    </xf>
    <xf numFmtId="0" fontId="0" fillId="2" borderId="0" xfId="0" applyFont="1" applyFill="1" applyBorder="1" applyAlignment="1">
      <alignment horizontal="left"/>
    </xf>
    <xf numFmtId="49" fontId="32" fillId="0" borderId="0" xfId="0" applyNumberFormat="1" applyFont="1" applyAlignment="1">
      <alignment vertical="center"/>
    </xf>
    <xf numFmtId="0" fontId="0" fillId="0" borderId="0" xfId="0" applyAlignment="1">
      <alignment vertical="center"/>
    </xf>
    <xf numFmtId="0" fontId="33" fillId="0" borderId="0" xfId="0" applyFont="1" applyAlignment="1">
      <alignment vertical="center"/>
    </xf>
    <xf numFmtId="0" fontId="34" fillId="0" borderId="0" xfId="0" applyFont="1" applyAlignment="1">
      <alignment vertical="center"/>
    </xf>
    <xf numFmtId="3" fontId="8" fillId="0" borderId="8" xfId="0" applyNumberFormat="1" applyFont="1" applyFill="1" applyBorder="1" applyAlignment="1">
      <alignment vertical="center"/>
    </xf>
    <xf numFmtId="3" fontId="12" fillId="0" borderId="2" xfId="0" applyNumberFormat="1" applyFont="1" applyFill="1" applyBorder="1" applyAlignment="1">
      <alignment wrapText="1"/>
    </xf>
    <xf numFmtId="9" fontId="27" fillId="0" borderId="2" xfId="1" applyFont="1" applyFill="1" applyBorder="1" applyAlignment="1">
      <alignment vertical="center" wrapText="1"/>
    </xf>
    <xf numFmtId="9" fontId="8" fillId="0" borderId="0" xfId="1" applyFont="1" applyAlignment="1">
      <alignment vertical="center"/>
    </xf>
    <xf numFmtId="10" fontId="8" fillId="0" borderId="0" xfId="1" applyNumberFormat="1" applyFont="1" applyAlignment="1">
      <alignment vertical="center"/>
    </xf>
    <xf numFmtId="10" fontId="24" fillId="0" borderId="2" xfId="1" applyNumberFormat="1" applyFont="1" applyFill="1" applyBorder="1" applyAlignment="1">
      <alignment vertical="center"/>
    </xf>
    <xf numFmtId="9" fontId="24" fillId="0" borderId="0" xfId="0" applyNumberFormat="1" applyFont="1" applyAlignment="1">
      <alignment vertical="center"/>
    </xf>
    <xf numFmtId="9" fontId="24" fillId="4" borderId="2" xfId="0" applyNumberFormat="1" applyFont="1" applyFill="1" applyBorder="1" applyAlignment="1">
      <alignment vertical="center"/>
    </xf>
    <xf numFmtId="166" fontId="27" fillId="0" borderId="2" xfId="0" applyNumberFormat="1" applyFont="1" applyFill="1" applyBorder="1" applyAlignment="1">
      <alignment vertical="center" wrapText="1"/>
    </xf>
    <xf numFmtId="166" fontId="24" fillId="0" borderId="2" xfId="0" applyNumberFormat="1" applyFont="1" applyFill="1" applyBorder="1" applyAlignment="1">
      <alignment vertical="center"/>
    </xf>
    <xf numFmtId="166" fontId="24" fillId="0" borderId="0" xfId="0" applyNumberFormat="1" applyFont="1" applyAlignment="1">
      <alignment vertical="center"/>
    </xf>
    <xf numFmtId="166" fontId="24" fillId="4" borderId="2" xfId="0" applyNumberFormat="1" applyFont="1" applyFill="1" applyBorder="1" applyAlignment="1">
      <alignment vertical="center"/>
    </xf>
    <xf numFmtId="9" fontId="8" fillId="0" borderId="0" xfId="0" applyNumberFormat="1" applyFont="1" applyAlignment="1">
      <alignment vertical="center"/>
    </xf>
    <xf numFmtId="0" fontId="35" fillId="0" borderId="0" xfId="0" applyFont="1" applyAlignment="1">
      <alignment vertical="center"/>
    </xf>
    <xf numFmtId="49" fontId="20" fillId="0" borderId="0" xfId="0" quotePrefix="1" applyNumberFormat="1" applyFont="1" applyAlignment="1">
      <alignment vertical="center" wrapText="1"/>
    </xf>
    <xf numFmtId="49" fontId="3" fillId="0" borderId="0" xfId="0" applyNumberFormat="1" applyFont="1" applyAlignment="1">
      <alignment vertical="center" wrapText="1"/>
    </xf>
    <xf numFmtId="49" fontId="20" fillId="0" borderId="0" xfId="0" applyNumberFormat="1" applyFont="1" applyAlignment="1">
      <alignment vertical="center" wrapText="1"/>
    </xf>
    <xf numFmtId="49" fontId="20" fillId="0" borderId="0" xfId="0" quotePrefix="1" applyNumberFormat="1" applyFont="1" applyAlignment="1">
      <alignment wrapText="1"/>
    </xf>
    <xf numFmtId="49" fontId="8" fillId="0" borderId="0" xfId="0" applyNumberFormat="1" applyFont="1" applyAlignment="1">
      <alignment wrapText="1"/>
    </xf>
    <xf numFmtId="49" fontId="8" fillId="0" borderId="0" xfId="0" applyNumberFormat="1" applyFont="1" applyAlignment="1">
      <alignment vertical="center"/>
    </xf>
    <xf numFmtId="49" fontId="25" fillId="0" borderId="0" xfId="0" applyNumberFormat="1" applyFont="1" applyAlignment="1">
      <alignment vertical="center" wrapText="1"/>
    </xf>
    <xf numFmtId="49" fontId="3" fillId="0" borderId="0" xfId="0" quotePrefix="1" applyNumberFormat="1" applyFont="1" applyAlignment="1">
      <alignment vertical="center" wrapText="1"/>
    </xf>
    <xf numFmtId="49" fontId="9" fillId="0" borderId="0" xfId="0" applyNumberFormat="1" applyFont="1" applyAlignment="1">
      <alignment vertical="center"/>
    </xf>
    <xf numFmtId="49" fontId="2" fillId="0" borderId="0" xfId="0" applyNumberFormat="1" applyFont="1" applyAlignment="1">
      <alignment wrapText="1"/>
    </xf>
    <xf numFmtId="49" fontId="24" fillId="0" borderId="0" xfId="0" applyNumberFormat="1" applyFont="1" applyAlignment="1">
      <alignment vertical="center"/>
    </xf>
    <xf numFmtId="49" fontId="0" fillId="0" borderId="6" xfId="0" quotePrefix="1" applyNumberFormat="1" applyFont="1" applyFill="1" applyBorder="1" applyAlignment="1">
      <alignment vertical="center" wrapText="1"/>
    </xf>
    <xf numFmtId="0" fontId="37" fillId="0" borderId="0" xfId="0" applyFont="1" applyAlignment="1">
      <alignment vertical="center"/>
    </xf>
    <xf numFmtId="0" fontId="38" fillId="0" borderId="0" xfId="0" applyFont="1" applyFill="1"/>
    <xf numFmtId="0" fontId="39" fillId="0" borderId="0" xfId="0" applyFont="1" applyAlignment="1">
      <alignment vertical="center"/>
    </xf>
    <xf numFmtId="49" fontId="8" fillId="0" borderId="8" xfId="0" quotePrefix="1" applyNumberFormat="1" applyFont="1" applyFill="1" applyBorder="1" applyAlignment="1">
      <alignment horizontal="center" vertical="center" wrapText="1"/>
    </xf>
    <xf numFmtId="49" fontId="24" fillId="0" borderId="25" xfId="0" applyNumberFormat="1" applyFont="1" applyBorder="1" applyAlignment="1">
      <alignment vertical="center"/>
    </xf>
    <xf numFmtId="49" fontId="8" fillId="0" borderId="20" xfId="0" quotePrefix="1" applyNumberFormat="1" applyFont="1" applyFill="1" applyBorder="1" applyAlignment="1">
      <alignment horizontal="center" vertical="center" wrapText="1"/>
    </xf>
    <xf numFmtId="49" fontId="8" fillId="4" borderId="20" xfId="0" quotePrefix="1" applyNumberFormat="1" applyFont="1" applyFill="1" applyBorder="1" applyAlignment="1">
      <alignment vertical="center" wrapText="1"/>
    </xf>
    <xf numFmtId="49" fontId="8" fillId="0" borderId="20" xfId="0" quotePrefix="1" applyNumberFormat="1" applyFont="1" applyFill="1" applyBorder="1" applyAlignment="1">
      <alignment vertical="center" wrapText="1"/>
    </xf>
    <xf numFmtId="49" fontId="24" fillId="0" borderId="28" xfId="0" applyNumberFormat="1" applyFont="1" applyBorder="1" applyAlignment="1">
      <alignment vertical="center"/>
    </xf>
    <xf numFmtId="49" fontId="0" fillId="0" borderId="20" xfId="0" quotePrefix="1" applyNumberFormat="1" applyFont="1" applyFill="1" applyBorder="1" applyAlignment="1">
      <alignment horizontal="center" vertical="center" wrapText="1"/>
    </xf>
    <xf numFmtId="49" fontId="0" fillId="0" borderId="20" xfId="0" quotePrefix="1" applyNumberFormat="1" applyFont="1" applyFill="1" applyBorder="1" applyAlignment="1">
      <alignment vertical="center" wrapText="1"/>
    </xf>
    <xf numFmtId="49" fontId="9" fillId="0" borderId="33" xfId="0" applyNumberFormat="1" applyFont="1" applyBorder="1" applyAlignment="1">
      <alignment vertical="center"/>
    </xf>
    <xf numFmtId="49" fontId="0" fillId="0" borderId="4" xfId="0" quotePrefix="1" applyNumberFormat="1" applyFont="1" applyFill="1" applyBorder="1" applyAlignment="1">
      <alignment vertical="center" wrapText="1"/>
    </xf>
    <xf numFmtId="49" fontId="24" fillId="0" borderId="33" xfId="0" applyNumberFormat="1" applyFont="1" applyBorder="1" applyAlignment="1">
      <alignment vertical="center"/>
    </xf>
    <xf numFmtId="49" fontId="8" fillId="0" borderId="25" xfId="0" quotePrefix="1" applyNumberFormat="1" applyFont="1" applyFill="1" applyBorder="1" applyAlignment="1">
      <alignment horizontal="centerContinuous" vertical="center" wrapText="1"/>
    </xf>
    <xf numFmtId="49" fontId="8" fillId="4" borderId="20" xfId="0" quotePrefix="1" applyNumberFormat="1" applyFont="1" applyFill="1" applyBorder="1" applyAlignment="1">
      <alignment horizontal="center" vertical="center" wrapText="1"/>
    </xf>
    <xf numFmtId="49" fontId="24" fillId="8" borderId="25" xfId="0" applyNumberFormat="1" applyFont="1" applyFill="1" applyBorder="1" applyAlignment="1">
      <alignment vertical="center"/>
    </xf>
    <xf numFmtId="49" fontId="8" fillId="8" borderId="8" xfId="0" quotePrefix="1" applyNumberFormat="1" applyFont="1" applyFill="1" applyBorder="1" applyAlignment="1">
      <alignment horizontal="center" vertical="center" wrapText="1"/>
    </xf>
    <xf numFmtId="49" fontId="12" fillId="8" borderId="2" xfId="0" quotePrefix="1" applyNumberFormat="1" applyFont="1" applyFill="1" applyBorder="1" applyAlignment="1">
      <alignment horizontal="center" vertical="center" wrapText="1"/>
    </xf>
    <xf numFmtId="49" fontId="12" fillId="8" borderId="8" xfId="0" quotePrefix="1" applyNumberFormat="1" applyFont="1" applyFill="1" applyBorder="1" applyAlignment="1">
      <alignment horizontal="center" vertical="center" wrapText="1"/>
    </xf>
    <xf numFmtId="49" fontId="2" fillId="8" borderId="25" xfId="0" applyNumberFormat="1" applyFont="1" applyFill="1" applyBorder="1" applyAlignment="1">
      <alignment vertical="center"/>
    </xf>
    <xf numFmtId="49" fontId="12" fillId="8" borderId="25" xfId="0" applyNumberFormat="1" applyFont="1" applyFill="1" applyBorder="1" applyAlignment="1">
      <alignment vertical="center"/>
    </xf>
    <xf numFmtId="49" fontId="8" fillId="8" borderId="25" xfId="0" applyNumberFormat="1" applyFont="1" applyFill="1" applyBorder="1" applyAlignment="1">
      <alignment vertical="center"/>
    </xf>
    <xf numFmtId="49" fontId="8" fillId="8" borderId="2" xfId="0" quotePrefix="1" applyNumberFormat="1" applyFont="1" applyFill="1" applyBorder="1" applyAlignment="1">
      <alignment horizontal="center" vertical="center" wrapText="1"/>
    </xf>
    <xf numFmtId="49" fontId="32" fillId="8" borderId="8" xfId="0" quotePrefix="1" applyNumberFormat="1" applyFont="1" applyFill="1" applyBorder="1" applyAlignment="1">
      <alignment horizontal="center" vertical="center" wrapText="1"/>
    </xf>
    <xf numFmtId="49" fontId="32" fillId="8" borderId="2" xfId="0" quotePrefix="1" applyNumberFormat="1" applyFont="1" applyFill="1" applyBorder="1" applyAlignment="1">
      <alignment horizontal="center" vertical="center" wrapText="1"/>
    </xf>
    <xf numFmtId="49" fontId="32" fillId="8" borderId="23" xfId="0" quotePrefix="1" applyNumberFormat="1" applyFont="1" applyFill="1" applyBorder="1" applyAlignment="1">
      <alignment horizontal="center" vertical="center" wrapText="1"/>
    </xf>
    <xf numFmtId="49" fontId="36" fillId="8" borderId="0" xfId="0" applyNumberFormat="1" applyFont="1" applyFill="1" applyAlignment="1">
      <alignment vertical="center"/>
    </xf>
    <xf numFmtId="49" fontId="32" fillId="8" borderId="18" xfId="0" quotePrefix="1" applyNumberFormat="1" applyFont="1" applyFill="1" applyBorder="1" applyAlignment="1">
      <alignment horizontal="center" vertical="center" wrapText="1"/>
    </xf>
    <xf numFmtId="49" fontId="32" fillId="8" borderId="8" xfId="0" quotePrefix="1" applyNumberFormat="1" applyFont="1" applyFill="1" applyBorder="1" applyAlignment="1">
      <alignment horizontal="center" vertical="top" wrapText="1"/>
    </xf>
    <xf numFmtId="49" fontId="32" fillId="8" borderId="2" xfId="0" quotePrefix="1" applyNumberFormat="1" applyFont="1" applyFill="1" applyBorder="1" applyAlignment="1">
      <alignment horizontal="center" vertical="top" wrapText="1"/>
    </xf>
    <xf numFmtId="49" fontId="36" fillId="8" borderId="20" xfId="0" applyNumberFormat="1" applyFont="1" applyFill="1" applyBorder="1" applyAlignment="1">
      <alignment vertical="center"/>
    </xf>
    <xf numFmtId="49" fontId="32" fillId="8" borderId="0" xfId="0" quotePrefix="1" applyNumberFormat="1" applyFont="1" applyFill="1" applyAlignment="1">
      <alignment horizontal="center" vertical="top" wrapText="1"/>
    </xf>
    <xf numFmtId="49" fontId="32" fillId="8" borderId="18" xfId="0" quotePrefix="1" applyNumberFormat="1" applyFont="1" applyFill="1" applyBorder="1" applyAlignment="1">
      <alignment horizontal="center" vertical="top" wrapText="1"/>
    </xf>
    <xf numFmtId="49" fontId="32" fillId="8" borderId="20" xfId="0" quotePrefix="1" applyNumberFormat="1" applyFont="1" applyFill="1" applyBorder="1" applyAlignment="1">
      <alignment horizontal="center" vertical="top" wrapText="1"/>
    </xf>
    <xf numFmtId="49" fontId="40" fillId="8" borderId="25" xfId="0" applyNumberFormat="1" applyFont="1" applyFill="1" applyBorder="1" applyAlignment="1">
      <alignment vertical="center"/>
    </xf>
    <xf numFmtId="49" fontId="26" fillId="8" borderId="25" xfId="0" applyNumberFormat="1" applyFont="1" applyFill="1" applyBorder="1" applyAlignment="1">
      <alignment vertical="center"/>
    </xf>
    <xf numFmtId="49" fontId="26" fillId="8" borderId="20" xfId="0" applyNumberFormat="1" applyFont="1" applyFill="1" applyBorder="1" applyAlignment="1">
      <alignment vertical="center"/>
    </xf>
    <xf numFmtId="49" fontId="2" fillId="8" borderId="32" xfId="0" applyNumberFormat="1" applyFont="1" applyFill="1" applyBorder="1" applyAlignment="1">
      <alignment vertical="center"/>
    </xf>
    <xf numFmtId="49" fontId="41" fillId="8" borderId="2" xfId="0" quotePrefix="1" applyNumberFormat="1" applyFont="1" applyFill="1" applyBorder="1" applyAlignment="1">
      <alignment horizontal="center" vertical="center" wrapText="1"/>
    </xf>
    <xf numFmtId="49" fontId="2" fillId="8" borderId="46" xfId="0" quotePrefix="1" applyNumberFormat="1" applyFont="1" applyFill="1" applyBorder="1" applyAlignment="1">
      <alignment horizontal="centerContinuous" vertical="center" wrapText="1"/>
    </xf>
    <xf numFmtId="49" fontId="2" fillId="8" borderId="17" xfId="0" quotePrefix="1" applyNumberFormat="1" applyFont="1" applyFill="1" applyBorder="1" applyAlignment="1">
      <alignment horizontal="centerContinuous" vertical="center" wrapText="1"/>
    </xf>
    <xf numFmtId="49" fontId="2" fillId="8" borderId="48" xfId="0" quotePrefix="1" applyNumberFormat="1" applyFont="1" applyFill="1" applyBorder="1" applyAlignment="1">
      <alignment horizontal="centerContinuous" wrapText="1"/>
    </xf>
    <xf numFmtId="49" fontId="39" fillId="8" borderId="33" xfId="0" applyNumberFormat="1" applyFont="1" applyFill="1" applyBorder="1" applyAlignment="1">
      <alignment vertical="center"/>
    </xf>
    <xf numFmtId="49" fontId="39" fillId="8" borderId="0" xfId="0" applyNumberFormat="1" applyFont="1" applyFill="1" applyAlignment="1">
      <alignment vertical="center"/>
    </xf>
    <xf numFmtId="49" fontId="39" fillId="8" borderId="18" xfId="0" applyNumberFormat="1" applyFont="1" applyFill="1" applyBorder="1" applyAlignment="1">
      <alignment vertical="center"/>
    </xf>
    <xf numFmtId="49" fontId="39" fillId="8" borderId="34" xfId="0" applyNumberFormat="1" applyFont="1" applyFill="1" applyBorder="1" applyAlignment="1">
      <alignment vertical="center"/>
    </xf>
    <xf numFmtId="49" fontId="39" fillId="8" borderId="45" xfId="0" applyNumberFormat="1" applyFont="1" applyFill="1" applyBorder="1" applyAlignment="1">
      <alignment vertical="center"/>
    </xf>
    <xf numFmtId="49" fontId="2" fillId="8" borderId="6" xfId="0" quotePrefix="1" applyNumberFormat="1" applyFont="1" applyFill="1" applyBorder="1" applyAlignment="1">
      <alignment horizontal="center" vertical="center" wrapText="1"/>
    </xf>
    <xf numFmtId="49" fontId="39" fillId="8" borderId="41" xfId="0" applyNumberFormat="1" applyFont="1" applyFill="1" applyBorder="1" applyAlignment="1">
      <alignment vertical="center"/>
    </xf>
    <xf numFmtId="49" fontId="0" fillId="0" borderId="25" xfId="0" quotePrefix="1" applyNumberFormat="1" applyFont="1" applyFill="1" applyBorder="1" applyAlignment="1">
      <alignment horizontal="center" vertical="center" wrapText="1"/>
    </xf>
    <xf numFmtId="49" fontId="2" fillId="8" borderId="8" xfId="0" quotePrefix="1" applyNumberFormat="1" applyFont="1" applyFill="1" applyBorder="1" applyAlignment="1">
      <alignment horizontal="center" vertical="center" wrapText="1"/>
    </xf>
    <xf numFmtId="49" fontId="2" fillId="8" borderId="2" xfId="0" quotePrefix="1" applyNumberFormat="1" applyFont="1" applyFill="1" applyBorder="1" applyAlignment="1">
      <alignment horizontal="center" vertical="center" wrapText="1"/>
    </xf>
    <xf numFmtId="49" fontId="2" fillId="8" borderId="48" xfId="0" quotePrefix="1" applyNumberFormat="1" applyFont="1" applyFill="1" applyBorder="1" applyAlignment="1">
      <alignment horizontal="centerContinuous" vertical="center" wrapText="1"/>
    </xf>
    <xf numFmtId="49" fontId="39" fillId="8" borderId="40" xfId="0" applyNumberFormat="1" applyFont="1" applyFill="1" applyBorder="1" applyAlignment="1">
      <alignment vertical="center"/>
    </xf>
    <xf numFmtId="49" fontId="39" fillId="8" borderId="37" xfId="0" applyNumberFormat="1" applyFont="1" applyFill="1" applyBorder="1" applyAlignment="1">
      <alignment vertical="center"/>
    </xf>
    <xf numFmtId="49" fontId="14" fillId="8" borderId="37" xfId="0" applyNumberFormat="1" applyFont="1" applyFill="1" applyBorder="1" applyAlignment="1">
      <alignment vertical="center"/>
    </xf>
    <xf numFmtId="49" fontId="40" fillId="8" borderId="36" xfId="0" applyNumberFormat="1" applyFont="1" applyFill="1" applyBorder="1" applyAlignment="1">
      <alignment vertical="center"/>
    </xf>
    <xf numFmtId="49" fontId="2" fillId="8" borderId="10" xfId="0" quotePrefix="1" applyNumberFormat="1" applyFont="1" applyFill="1" applyBorder="1" applyAlignment="1">
      <alignment horizontal="center" vertical="center" wrapText="1"/>
    </xf>
    <xf numFmtId="49" fontId="26" fillId="8" borderId="11" xfId="0" applyNumberFormat="1" applyFont="1" applyFill="1" applyBorder="1" applyAlignment="1">
      <alignment vertical="center"/>
    </xf>
    <xf numFmtId="49" fontId="12" fillId="8" borderId="23" xfId="0" quotePrefix="1" applyNumberFormat="1" applyFont="1" applyFill="1" applyBorder="1" applyAlignment="1">
      <alignment horizontal="center" vertical="center" wrapText="1"/>
    </xf>
    <xf numFmtId="49" fontId="12" fillId="8" borderId="17" xfId="0" quotePrefix="1" applyNumberFormat="1" applyFont="1" applyFill="1" applyBorder="1" applyAlignment="1">
      <alignment horizontal="center" vertical="center" wrapText="1"/>
    </xf>
    <xf numFmtId="49" fontId="26" fillId="8" borderId="7" xfId="0" applyNumberFormat="1" applyFont="1" applyFill="1" applyBorder="1" applyAlignment="1">
      <alignment vertical="center"/>
    </xf>
    <xf numFmtId="49" fontId="26" fillId="8" borderId="8" xfId="0" applyNumberFormat="1" applyFont="1" applyFill="1" applyBorder="1" applyAlignment="1">
      <alignment vertical="center"/>
    </xf>
    <xf numFmtId="49" fontId="26" fillId="8" borderId="33" xfId="0" applyNumberFormat="1" applyFont="1" applyFill="1" applyBorder="1" applyAlignment="1">
      <alignment vertical="center"/>
    </xf>
    <xf numFmtId="49" fontId="26" fillId="8" borderId="29" xfId="0" applyNumberFormat="1" applyFont="1" applyFill="1" applyBorder="1" applyAlignment="1">
      <alignment vertical="center"/>
    </xf>
    <xf numFmtId="49" fontId="26" fillId="8" borderId="18" xfId="0" applyNumberFormat="1" applyFont="1" applyFill="1" applyBorder="1" applyAlignment="1">
      <alignment vertical="center"/>
    </xf>
    <xf numFmtId="49" fontId="26" fillId="8" borderId="40" xfId="0" applyNumberFormat="1" applyFont="1" applyFill="1" applyBorder="1" applyAlignment="1">
      <alignment vertical="center"/>
    </xf>
    <xf numFmtId="49" fontId="26" fillId="8" borderId="39" xfId="0" applyNumberFormat="1" applyFont="1" applyFill="1" applyBorder="1" applyAlignment="1">
      <alignment vertical="center"/>
    </xf>
    <xf numFmtId="49" fontId="26" fillId="8" borderId="19" xfId="0" applyNumberFormat="1" applyFont="1" applyFill="1" applyBorder="1" applyAlignment="1">
      <alignment vertical="center"/>
    </xf>
    <xf numFmtId="49" fontId="26" fillId="8" borderId="31" xfId="0" applyNumberFormat="1" applyFont="1" applyFill="1" applyBorder="1" applyAlignment="1">
      <alignment vertical="center"/>
    </xf>
    <xf numFmtId="49" fontId="26" fillId="8" borderId="0" xfId="0" applyNumberFormat="1" applyFont="1" applyFill="1" applyAlignment="1">
      <alignment vertical="center"/>
    </xf>
    <xf numFmtId="49" fontId="12" fillId="8" borderId="6" xfId="0" quotePrefix="1" applyNumberFormat="1" applyFont="1" applyFill="1" applyBorder="1" applyAlignment="1">
      <alignment horizontal="center" vertical="center" wrapText="1"/>
    </xf>
    <xf numFmtId="49" fontId="2" fillId="8" borderId="43" xfId="0" applyNumberFormat="1" applyFont="1" applyFill="1" applyBorder="1" applyAlignment="1">
      <alignment vertical="center"/>
    </xf>
    <xf numFmtId="49" fontId="12" fillId="8" borderId="23" xfId="0" quotePrefix="1" applyNumberFormat="1" applyFont="1" applyFill="1" applyBorder="1" applyAlignment="1">
      <alignment horizontal="centerContinuous" vertical="center" wrapText="1"/>
    </xf>
    <xf numFmtId="49" fontId="26" fillId="8" borderId="42" xfId="0" applyNumberFormat="1" applyFont="1" applyFill="1" applyBorder="1" applyAlignment="1">
      <alignment vertical="center"/>
    </xf>
    <xf numFmtId="49" fontId="26" fillId="8" borderId="41" xfId="0" applyNumberFormat="1" applyFont="1" applyFill="1" applyBorder="1" applyAlignment="1">
      <alignment vertical="center"/>
    </xf>
    <xf numFmtId="49" fontId="12" fillId="8" borderId="2" xfId="0" quotePrefix="1" applyNumberFormat="1" applyFont="1" applyFill="1" applyBorder="1" applyAlignment="1">
      <alignment horizontal="centerContinuous" vertical="center" wrapText="1"/>
    </xf>
    <xf numFmtId="10" fontId="12" fillId="8" borderId="2" xfId="1" quotePrefix="1" applyNumberFormat="1" applyFont="1" applyFill="1" applyBorder="1" applyAlignment="1">
      <alignment horizontal="center" vertical="center" wrapText="1"/>
    </xf>
    <xf numFmtId="9" fontId="12" fillId="8" borderId="2" xfId="0" quotePrefix="1" applyNumberFormat="1" applyFont="1" applyFill="1" applyBorder="1" applyAlignment="1">
      <alignment horizontal="center" vertical="center" wrapText="1"/>
    </xf>
    <xf numFmtId="10" fontId="8" fillId="8" borderId="2" xfId="1" quotePrefix="1" applyNumberFormat="1" applyFont="1" applyFill="1" applyBorder="1" applyAlignment="1">
      <alignment horizontal="center" vertical="center" wrapText="1"/>
    </xf>
    <xf numFmtId="9" fontId="8" fillId="8" borderId="2" xfId="0" quotePrefix="1" applyNumberFormat="1" applyFont="1" applyFill="1" applyBorder="1" applyAlignment="1">
      <alignment horizontal="center" vertical="center" wrapText="1"/>
    </xf>
    <xf numFmtId="49" fontId="8" fillId="8" borderId="2" xfId="0" applyNumberFormat="1" applyFont="1" applyFill="1" applyBorder="1" applyAlignment="1">
      <alignment vertical="center"/>
    </xf>
    <xf numFmtId="49" fontId="8" fillId="8" borderId="8" xfId="0" applyNumberFormat="1" applyFont="1" applyFill="1" applyBorder="1" applyAlignment="1">
      <alignment vertical="center"/>
    </xf>
    <xf numFmtId="10" fontId="8" fillId="8" borderId="2" xfId="1" applyNumberFormat="1" applyFont="1" applyFill="1" applyBorder="1" applyAlignment="1">
      <alignment vertical="center"/>
    </xf>
    <xf numFmtId="49" fontId="12" fillId="8" borderId="2" xfId="0" applyNumberFormat="1" applyFont="1" applyFill="1" applyBorder="1" applyAlignment="1">
      <alignment vertical="center"/>
    </xf>
    <xf numFmtId="49" fontId="12" fillId="8" borderId="8" xfId="0" applyNumberFormat="1" applyFont="1" applyFill="1" applyBorder="1" applyAlignment="1">
      <alignment vertical="center"/>
    </xf>
    <xf numFmtId="10" fontId="12" fillId="8" borderId="2" xfId="1" applyNumberFormat="1" applyFont="1" applyFill="1" applyBorder="1" applyAlignment="1">
      <alignment vertical="center"/>
    </xf>
    <xf numFmtId="9" fontId="12" fillId="8" borderId="2" xfId="0" applyNumberFormat="1" applyFont="1" applyFill="1" applyBorder="1" applyAlignment="1">
      <alignment vertical="center"/>
    </xf>
    <xf numFmtId="49" fontId="12" fillId="8" borderId="18" xfId="0" quotePrefix="1" applyNumberFormat="1" applyFont="1" applyFill="1" applyBorder="1" applyAlignment="1">
      <alignment horizontal="left" wrapText="1"/>
    </xf>
    <xf numFmtId="9" fontId="12" fillId="8" borderId="2" xfId="1" quotePrefix="1" applyFont="1" applyFill="1" applyBorder="1" applyAlignment="1">
      <alignment horizontal="center" vertical="center" wrapText="1"/>
    </xf>
    <xf numFmtId="9" fontId="12" fillId="8" borderId="2" xfId="1" applyFont="1" applyFill="1" applyBorder="1" applyAlignment="1">
      <alignment vertical="center"/>
    </xf>
    <xf numFmtId="9" fontId="8" fillId="8" borderId="2" xfId="1" applyNumberFormat="1" applyFont="1" applyFill="1" applyBorder="1" applyAlignment="1">
      <alignment vertical="center"/>
    </xf>
    <xf numFmtId="49" fontId="12" fillId="8" borderId="23" xfId="0" quotePrefix="1" applyNumberFormat="1" applyFont="1" applyFill="1" applyBorder="1" applyAlignment="1">
      <alignment horizontal="centerContinuous" vertical="top" wrapText="1"/>
    </xf>
    <xf numFmtId="49" fontId="12" fillId="8" borderId="6" xfId="0" quotePrefix="1" applyNumberFormat="1" applyFont="1" applyFill="1" applyBorder="1" applyAlignment="1">
      <alignment horizontal="centerContinuous" vertical="top" wrapText="1"/>
    </xf>
    <xf numFmtId="49" fontId="26" fillId="8" borderId="7" xfId="0" applyNumberFormat="1" applyFont="1" applyFill="1" applyBorder="1" applyAlignment="1">
      <alignment vertical="top"/>
    </xf>
    <xf numFmtId="49" fontId="12" fillId="8" borderId="17" xfId="0" quotePrefix="1" applyNumberFormat="1" applyFont="1" applyFill="1" applyBorder="1" applyAlignment="1">
      <alignment horizontal="center" vertical="top" wrapText="1"/>
    </xf>
    <xf numFmtId="49" fontId="12" fillId="8" borderId="10" xfId="0" quotePrefix="1" applyNumberFormat="1" applyFont="1" applyFill="1" applyBorder="1" applyAlignment="1">
      <alignment horizontal="centerContinuous" vertical="top" wrapText="1"/>
    </xf>
    <xf numFmtId="49" fontId="26" fillId="8" borderId="34" xfId="0" applyNumberFormat="1" applyFont="1" applyFill="1" applyBorder="1" applyAlignment="1">
      <alignment vertical="top"/>
    </xf>
    <xf numFmtId="49" fontId="26" fillId="8" borderId="36" xfId="0" applyNumberFormat="1" applyFont="1" applyFill="1" applyBorder="1" applyAlignment="1">
      <alignment vertical="top"/>
    </xf>
    <xf numFmtId="4" fontId="12" fillId="8" borderId="36" xfId="0" applyNumberFormat="1" applyFont="1" applyFill="1" applyBorder="1" applyAlignment="1">
      <alignment vertical="top" wrapText="1"/>
    </xf>
    <xf numFmtId="49" fontId="12" fillId="8" borderId="32" xfId="0" quotePrefix="1" applyNumberFormat="1" applyFont="1" applyFill="1" applyBorder="1" applyAlignment="1">
      <alignment horizontal="centerContinuous" vertical="top" wrapText="1"/>
    </xf>
    <xf numFmtId="49" fontId="12" fillId="8" borderId="43" xfId="0" quotePrefix="1" applyNumberFormat="1" applyFont="1" applyFill="1" applyBorder="1" applyAlignment="1">
      <alignment horizontal="centerContinuous" wrapText="1"/>
    </xf>
    <xf numFmtId="49" fontId="12" fillId="8" borderId="17" xfId="0" quotePrefix="1" applyNumberFormat="1" applyFont="1" applyFill="1" applyBorder="1" applyAlignment="1">
      <alignment horizontal="centerContinuous" wrapText="1"/>
    </xf>
    <xf numFmtId="49" fontId="26" fillId="8" borderId="33" xfId="0" applyNumberFormat="1" applyFont="1" applyFill="1" applyBorder="1" applyAlignment="1">
      <alignment vertical="top"/>
    </xf>
    <xf numFmtId="49" fontId="12" fillId="8" borderId="49" xfId="0" quotePrefix="1" applyNumberFormat="1" applyFont="1" applyFill="1" applyBorder="1" applyAlignment="1">
      <alignment horizontal="center" vertical="top" wrapText="1"/>
    </xf>
    <xf numFmtId="49" fontId="12" fillId="8" borderId="45" xfId="0" quotePrefix="1" applyNumberFormat="1" applyFont="1" applyFill="1" applyBorder="1" applyAlignment="1">
      <alignment horizontal="center" vertical="center" wrapText="1"/>
    </xf>
    <xf numFmtId="49" fontId="12" fillId="8" borderId="32" xfId="0" quotePrefix="1" applyNumberFormat="1" applyFont="1" applyFill="1" applyBorder="1" applyAlignment="1">
      <alignment horizontal="centerContinuous" wrapText="1"/>
    </xf>
    <xf numFmtId="49" fontId="12" fillId="8" borderId="25" xfId="0" quotePrefix="1" applyNumberFormat="1" applyFont="1" applyFill="1" applyBorder="1" applyAlignment="1">
      <alignment horizontal="center" vertical="center" wrapText="1"/>
    </xf>
    <xf numFmtId="49" fontId="12" fillId="8" borderId="47" xfId="0" quotePrefix="1" applyNumberFormat="1" applyFont="1" applyFill="1" applyBorder="1" applyAlignment="1">
      <alignment horizontal="centerContinuous" vertical="center" wrapText="1"/>
    </xf>
    <xf numFmtId="3" fontId="8" fillId="0" borderId="4" xfId="0" applyNumberFormat="1" applyFont="1" applyFill="1" applyBorder="1" applyAlignment="1">
      <alignment vertical="center" wrapText="1"/>
    </xf>
    <xf numFmtId="49" fontId="12" fillId="8" borderId="30" xfId="0" quotePrefix="1" applyNumberFormat="1" applyFont="1" applyFill="1" applyBorder="1" applyAlignment="1">
      <alignment horizontal="centerContinuous" wrapText="1"/>
    </xf>
    <xf numFmtId="166" fontId="12" fillId="8" borderId="2" xfId="0" quotePrefix="1" applyNumberFormat="1" applyFont="1" applyFill="1" applyBorder="1" applyAlignment="1">
      <alignment horizontal="center" vertical="center" wrapText="1"/>
    </xf>
    <xf numFmtId="9" fontId="12" fillId="8" borderId="2" xfId="0" quotePrefix="1" applyNumberFormat="1" applyFont="1" applyFill="1" applyBorder="1" applyAlignment="1">
      <alignment horizontal="centerContinuous" vertical="center" wrapText="1"/>
    </xf>
    <xf numFmtId="166" fontId="12" fillId="8" borderId="2" xfId="0" quotePrefix="1" applyNumberFormat="1" applyFont="1" applyFill="1" applyBorder="1" applyAlignment="1">
      <alignment horizontal="centerContinuous" vertical="center" wrapText="1"/>
    </xf>
    <xf numFmtId="49" fontId="8" fillId="4" borderId="23" xfId="0" quotePrefix="1" applyNumberFormat="1" applyFont="1" applyFill="1" applyBorder="1" applyAlignment="1">
      <alignment horizontal="center" vertical="center" wrapText="1"/>
    </xf>
    <xf numFmtId="0" fontId="14" fillId="8" borderId="37" xfId="0" applyFont="1" applyFill="1" applyBorder="1" applyAlignment="1">
      <alignment vertical="center"/>
    </xf>
    <xf numFmtId="49" fontId="12" fillId="8" borderId="30" xfId="0" quotePrefix="1" applyNumberFormat="1" applyFont="1" applyFill="1" applyBorder="1" applyAlignment="1">
      <alignment horizontal="center" vertical="center" wrapText="1"/>
    </xf>
    <xf numFmtId="49" fontId="12" fillId="8" borderId="10" xfId="0" quotePrefix="1" applyNumberFormat="1" applyFont="1" applyFill="1" applyBorder="1" applyAlignment="1">
      <alignment vertical="center" wrapText="1"/>
    </xf>
    <xf numFmtId="3" fontId="2" fillId="8" borderId="2" xfId="0" quotePrefix="1" applyNumberFormat="1" applyFont="1" applyFill="1" applyBorder="1" applyAlignment="1">
      <alignment horizontal="center" vertical="center" wrapText="1"/>
    </xf>
    <xf numFmtId="3" fontId="2" fillId="8" borderId="2" xfId="0" quotePrefix="1" applyNumberFormat="1" applyFont="1" applyFill="1" applyBorder="1" applyAlignment="1">
      <alignment horizontal="centerContinuous" vertical="center" wrapText="1"/>
    </xf>
    <xf numFmtId="3" fontId="39" fillId="8" borderId="2" xfId="0" applyNumberFormat="1" applyFont="1" applyFill="1" applyBorder="1" applyAlignment="1">
      <alignment vertical="center"/>
    </xf>
    <xf numFmtId="0" fontId="39" fillId="8" borderId="25" xfId="0" applyFont="1" applyFill="1" applyBorder="1" applyAlignment="1">
      <alignment horizontal="center" vertical="center" wrapText="1"/>
    </xf>
    <xf numFmtId="0" fontId="17" fillId="8" borderId="0" xfId="0" applyFont="1" applyFill="1" applyBorder="1" applyAlignment="1">
      <alignment vertical="top"/>
    </xf>
    <xf numFmtId="0" fontId="18" fillId="8" borderId="0" xfId="0" applyFont="1" applyFill="1" applyBorder="1"/>
    <xf numFmtId="0" fontId="18" fillId="8" borderId="0" xfId="0" applyFont="1" applyFill="1"/>
    <xf numFmtId="0" fontId="0" fillId="8" borderId="28" xfId="0" applyFont="1" applyFill="1" applyBorder="1"/>
    <xf numFmtId="0" fontId="17" fillId="8" borderId="28" xfId="0" applyFont="1" applyFill="1" applyBorder="1" applyAlignment="1">
      <alignment horizontal="right"/>
    </xf>
    <xf numFmtId="0" fontId="2" fillId="8" borderId="28" xfId="0" applyFont="1" applyFill="1" applyBorder="1"/>
    <xf numFmtId="0" fontId="2" fillId="8" borderId="28" xfId="0" applyFont="1" applyFill="1" applyBorder="1" applyAlignment="1">
      <alignment horizontal="right"/>
    </xf>
    <xf numFmtId="0" fontId="2" fillId="8" borderId="28" xfId="0" applyFont="1" applyFill="1" applyBorder="1" applyAlignment="1"/>
    <xf numFmtId="49" fontId="20" fillId="0" borderId="0" xfId="0" quotePrefix="1" applyNumberFormat="1" applyFont="1" applyAlignment="1">
      <alignment horizontal="left" vertical="center" wrapText="1"/>
    </xf>
    <xf numFmtId="49" fontId="14" fillId="0" borderId="33" xfId="0" applyNumberFormat="1" applyFont="1" applyBorder="1" applyAlignment="1">
      <alignment vertical="center"/>
    </xf>
    <xf numFmtId="49" fontId="12" fillId="8" borderId="30" xfId="0" applyNumberFormat="1" applyFont="1" applyFill="1" applyBorder="1" applyAlignment="1">
      <alignment horizontal="center" vertical="center"/>
    </xf>
    <xf numFmtId="49" fontId="12" fillId="8" borderId="32" xfId="0" quotePrefix="1" applyNumberFormat="1" applyFont="1" applyFill="1" applyBorder="1" applyAlignment="1">
      <alignment horizontal="centerContinuous" vertical="center" wrapText="1"/>
    </xf>
    <xf numFmtId="49" fontId="40" fillId="8" borderId="54" xfId="0" applyNumberFormat="1" applyFont="1" applyFill="1" applyBorder="1" applyAlignment="1">
      <alignment vertical="center"/>
    </xf>
    <xf numFmtId="49" fontId="12" fillId="8" borderId="53" xfId="0" quotePrefix="1" applyNumberFormat="1" applyFont="1" applyFill="1" applyBorder="1" applyAlignment="1">
      <alignment horizontal="center" vertical="center" wrapText="1"/>
    </xf>
    <xf numFmtId="49" fontId="12" fillId="8" borderId="55" xfId="0" quotePrefix="1" applyNumberFormat="1" applyFont="1" applyFill="1" applyBorder="1" applyAlignment="1">
      <alignment horizontal="centerContinuous" vertical="center" wrapText="1"/>
    </xf>
    <xf numFmtId="49" fontId="40" fillId="8" borderId="56" xfId="0" applyNumberFormat="1" applyFont="1" applyFill="1" applyBorder="1" applyAlignment="1">
      <alignment vertical="center"/>
    </xf>
    <xf numFmtId="49" fontId="12" fillId="8" borderId="59" xfId="0" quotePrefix="1" applyNumberFormat="1" applyFont="1" applyFill="1" applyBorder="1" applyAlignment="1">
      <alignment horizontal="center" vertical="center" wrapText="1"/>
    </xf>
    <xf numFmtId="49" fontId="12" fillId="8" borderId="60" xfId="0" quotePrefix="1" applyNumberFormat="1" applyFont="1" applyFill="1" applyBorder="1" applyAlignment="1">
      <alignment horizontal="center" vertical="center" wrapText="1"/>
    </xf>
    <xf numFmtId="49" fontId="40" fillId="8" borderId="61" xfId="0" applyNumberFormat="1" applyFont="1" applyFill="1" applyBorder="1" applyAlignment="1">
      <alignment vertical="center"/>
    </xf>
    <xf numFmtId="49" fontId="40" fillId="8" borderId="53" xfId="0" applyNumberFormat="1" applyFont="1" applyFill="1" applyBorder="1" applyAlignment="1">
      <alignment vertical="center"/>
    </xf>
    <xf numFmtId="49" fontId="40" fillId="8" borderId="33" xfId="0" applyNumberFormat="1" applyFont="1" applyFill="1" applyBorder="1" applyAlignment="1">
      <alignment vertical="center"/>
    </xf>
    <xf numFmtId="49" fontId="12" fillId="8" borderId="25" xfId="0" quotePrefix="1" applyNumberFormat="1" applyFont="1" applyFill="1" applyBorder="1" applyAlignment="1">
      <alignment horizontal="centerContinuous" vertical="center" wrapText="1"/>
    </xf>
    <xf numFmtId="49" fontId="40" fillId="8" borderId="62" xfId="0" applyNumberFormat="1" applyFont="1" applyFill="1" applyBorder="1" applyAlignment="1">
      <alignment vertical="center"/>
    </xf>
    <xf numFmtId="49" fontId="12" fillId="8" borderId="52" xfId="0" quotePrefix="1" applyNumberFormat="1" applyFont="1" applyFill="1" applyBorder="1" applyAlignment="1">
      <alignment horizontal="center" vertical="center" wrapText="1"/>
    </xf>
    <xf numFmtId="49" fontId="12" fillId="8" borderId="63" xfId="0" quotePrefix="1" applyNumberFormat="1" applyFont="1" applyFill="1" applyBorder="1" applyAlignment="1">
      <alignment horizontal="center" vertical="center" wrapText="1"/>
    </xf>
    <xf numFmtId="49" fontId="12" fillId="8" borderId="40" xfId="0" applyNumberFormat="1" applyFont="1" applyFill="1" applyBorder="1" applyAlignment="1">
      <alignment vertical="center"/>
    </xf>
    <xf numFmtId="49" fontId="12" fillId="8" borderId="64" xfId="0" applyNumberFormat="1" applyFont="1" applyFill="1" applyBorder="1" applyAlignment="1">
      <alignment vertical="center"/>
    </xf>
    <xf numFmtId="49" fontId="12" fillId="8" borderId="32" xfId="0" quotePrefix="1" applyNumberFormat="1" applyFont="1" applyFill="1" applyBorder="1" applyAlignment="1">
      <alignment horizontal="center" vertical="center" wrapText="1"/>
    </xf>
    <xf numFmtId="49" fontId="2" fillId="8" borderId="30" xfId="0" applyNumberFormat="1" applyFont="1" applyFill="1" applyBorder="1" applyAlignment="1">
      <alignment vertical="center"/>
    </xf>
    <xf numFmtId="49" fontId="39" fillId="8" borderId="0" xfId="0" applyNumberFormat="1" applyFont="1" applyFill="1" applyBorder="1" applyAlignment="1">
      <alignment vertical="center"/>
    </xf>
    <xf numFmtId="49" fontId="39" fillId="8" borderId="28" xfId="0" applyNumberFormat="1" applyFont="1" applyFill="1" applyBorder="1" applyAlignment="1">
      <alignment vertical="center"/>
    </xf>
    <xf numFmtId="49" fontId="0" fillId="0" borderId="37" xfId="0" quotePrefix="1" applyNumberFormat="1" applyFont="1" applyFill="1" applyBorder="1" applyAlignment="1">
      <alignment vertical="center" wrapText="1"/>
    </xf>
    <xf numFmtId="49" fontId="2" fillId="8" borderId="36" xfId="0" applyNumberFormat="1" applyFont="1" applyFill="1" applyBorder="1" applyAlignment="1">
      <alignment vertical="center"/>
    </xf>
    <xf numFmtId="49" fontId="39" fillId="8" borderId="36" xfId="0" applyNumberFormat="1" applyFont="1" applyFill="1" applyBorder="1" applyAlignment="1">
      <alignment vertical="center"/>
    </xf>
    <xf numFmtId="49" fontId="40" fillId="8" borderId="65" xfId="0" applyNumberFormat="1" applyFont="1" applyFill="1" applyBorder="1" applyAlignment="1">
      <alignment vertical="center"/>
    </xf>
    <xf numFmtId="49" fontId="12" fillId="8" borderId="30" xfId="0" applyNumberFormat="1" applyFont="1" applyFill="1" applyBorder="1" applyAlignment="1">
      <alignment vertical="center"/>
    </xf>
    <xf numFmtId="49" fontId="12" fillId="8" borderId="32" xfId="0" applyNumberFormat="1" applyFont="1" applyFill="1" applyBorder="1" applyAlignment="1">
      <alignment vertical="center"/>
    </xf>
    <xf numFmtId="49" fontId="12" fillId="8" borderId="57" xfId="0" applyNumberFormat="1" applyFont="1" applyFill="1" applyBorder="1" applyAlignment="1">
      <alignment horizontal="center" vertical="center"/>
    </xf>
    <xf numFmtId="49" fontId="8" fillId="0" borderId="51" xfId="0" quotePrefix="1" applyNumberFormat="1" applyFont="1" applyFill="1" applyBorder="1" applyAlignment="1">
      <alignment vertical="center" wrapText="1"/>
    </xf>
    <xf numFmtId="49" fontId="8" fillId="0" borderId="51" xfId="0" quotePrefix="1" applyNumberFormat="1" applyFont="1" applyFill="1" applyBorder="1" applyAlignment="1">
      <alignment horizontal="center" vertical="center" wrapText="1"/>
    </xf>
    <xf numFmtId="0" fontId="9" fillId="8" borderId="30" xfId="0" applyFont="1" applyFill="1" applyBorder="1" applyAlignment="1">
      <alignment vertical="center"/>
    </xf>
    <xf numFmtId="49" fontId="2" fillId="8" borderId="1" xfId="0" applyNumberFormat="1" applyFont="1" applyFill="1" applyBorder="1" applyAlignment="1">
      <alignment vertical="center"/>
    </xf>
    <xf numFmtId="49" fontId="2" fillId="8" borderId="27" xfId="0" applyNumberFormat="1" applyFont="1" applyFill="1" applyBorder="1" applyAlignment="1">
      <alignment vertical="center"/>
    </xf>
    <xf numFmtId="49" fontId="2" fillId="8" borderId="57" xfId="0" applyNumberFormat="1" applyFont="1" applyFill="1" applyBorder="1" applyAlignment="1">
      <alignment vertical="center"/>
    </xf>
    <xf numFmtId="49" fontId="26" fillId="8" borderId="37" xfId="0" applyNumberFormat="1" applyFont="1" applyFill="1" applyBorder="1" applyAlignment="1">
      <alignment vertical="center"/>
    </xf>
    <xf numFmtId="49" fontId="26" fillId="8" borderId="36" xfId="0" applyNumberFormat="1" applyFont="1" applyFill="1" applyBorder="1" applyAlignment="1">
      <alignment vertical="center"/>
    </xf>
    <xf numFmtId="49" fontId="12" fillId="8" borderId="49" xfId="0" quotePrefix="1" applyNumberFormat="1" applyFont="1" applyFill="1" applyBorder="1" applyAlignment="1">
      <alignment horizontal="center" vertical="center" wrapText="1"/>
    </xf>
    <xf numFmtId="49" fontId="39" fillId="8" borderId="49" xfId="0" applyNumberFormat="1" applyFont="1" applyFill="1" applyBorder="1" applyAlignment="1">
      <alignment vertical="center"/>
    </xf>
    <xf numFmtId="49" fontId="2" fillId="8" borderId="49" xfId="0" applyNumberFormat="1" applyFont="1" applyFill="1" applyBorder="1" applyAlignment="1">
      <alignment vertical="center"/>
    </xf>
    <xf numFmtId="0" fontId="26" fillId="8" borderId="40" xfId="0" applyFont="1" applyFill="1" applyBorder="1" applyAlignment="1">
      <alignment vertical="center"/>
    </xf>
    <xf numFmtId="49" fontId="12" fillId="8" borderId="32" xfId="0" quotePrefix="1" applyNumberFormat="1" applyFont="1" applyFill="1" applyBorder="1" applyAlignment="1">
      <alignment wrapText="1"/>
    </xf>
    <xf numFmtId="49" fontId="26" fillId="8" borderId="30" xfId="0" applyNumberFormat="1" applyFont="1" applyFill="1" applyBorder="1" applyAlignment="1">
      <alignment vertical="center"/>
    </xf>
    <xf numFmtId="49" fontId="12" fillId="8" borderId="49" xfId="0" quotePrefix="1" applyNumberFormat="1" applyFont="1" applyFill="1" applyBorder="1" applyAlignment="1">
      <alignment horizontal="centerContinuous" vertical="center" wrapText="1"/>
    </xf>
    <xf numFmtId="49" fontId="39" fillId="8" borderId="27" xfId="0" applyNumberFormat="1" applyFont="1" applyFill="1" applyBorder="1" applyAlignment="1">
      <alignment vertical="center"/>
    </xf>
    <xf numFmtId="49" fontId="2" fillId="8" borderId="27" xfId="0" quotePrefix="1" applyNumberFormat="1" applyFont="1" applyFill="1" applyBorder="1" applyAlignment="1">
      <alignment vertical="center" wrapText="1"/>
    </xf>
    <xf numFmtId="49" fontId="12" fillId="8" borderId="4" xfId="0" quotePrefix="1" applyNumberFormat="1" applyFont="1" applyFill="1" applyBorder="1" applyAlignment="1">
      <alignment vertical="center" wrapText="1"/>
    </xf>
    <xf numFmtId="49" fontId="12" fillId="8" borderId="33" xfId="0" quotePrefix="1" applyNumberFormat="1" applyFont="1" applyFill="1" applyBorder="1" applyAlignment="1">
      <alignment horizontal="center" vertical="center" wrapText="1"/>
    </xf>
    <xf numFmtId="3" fontId="2" fillId="8" borderId="8" xfId="0" quotePrefix="1" applyNumberFormat="1" applyFont="1" applyFill="1" applyBorder="1" applyAlignment="1">
      <alignment horizontal="center" vertical="center" wrapText="1"/>
    </xf>
    <xf numFmtId="49" fontId="36" fillId="8" borderId="33" xfId="0" applyNumberFormat="1" applyFont="1" applyFill="1" applyBorder="1" applyAlignment="1">
      <alignment vertical="center"/>
    </xf>
    <xf numFmtId="49" fontId="36" fillId="8" borderId="36" xfId="0" applyNumberFormat="1" applyFont="1" applyFill="1" applyBorder="1" applyAlignment="1">
      <alignment vertical="center"/>
    </xf>
    <xf numFmtId="49" fontId="32" fillId="8" borderId="30" xfId="0" applyNumberFormat="1" applyFont="1" applyFill="1" applyBorder="1" applyAlignment="1">
      <alignment vertical="center"/>
    </xf>
    <xf numFmtId="49" fontId="36" fillId="8" borderId="37" xfId="0" applyNumberFormat="1" applyFont="1" applyFill="1" applyBorder="1" applyAlignment="1">
      <alignment vertical="center"/>
    </xf>
    <xf numFmtId="49" fontId="36" fillId="8" borderId="57" xfId="0" applyNumberFormat="1" applyFont="1" applyFill="1" applyBorder="1" applyAlignment="1">
      <alignment vertical="center"/>
    </xf>
    <xf numFmtId="49" fontId="36" fillId="8" borderId="66" xfId="0" applyNumberFormat="1" applyFont="1" applyFill="1" applyBorder="1" applyAlignment="1">
      <alignment vertical="center"/>
    </xf>
    <xf numFmtId="49" fontId="8" fillId="4" borderId="36" xfId="0" applyNumberFormat="1" applyFont="1" applyFill="1" applyBorder="1" applyAlignment="1">
      <alignment vertical="center"/>
    </xf>
    <xf numFmtId="0" fontId="12" fillId="8" borderId="30" xfId="2" quotePrefix="1" applyFont="1" applyFill="1" applyBorder="1" applyAlignment="1">
      <alignment horizontal="center" vertical="center"/>
    </xf>
    <xf numFmtId="0" fontId="12" fillId="8" borderId="25" xfId="2" quotePrefix="1" applyFont="1" applyFill="1" applyBorder="1" applyAlignment="1">
      <alignment horizontal="center" vertical="center"/>
    </xf>
    <xf numFmtId="0" fontId="12" fillId="8" borderId="67" xfId="2" quotePrefix="1" applyFont="1" applyFill="1" applyBorder="1" applyAlignment="1">
      <alignment horizontal="center" vertical="center"/>
    </xf>
    <xf numFmtId="49" fontId="24" fillId="8" borderId="0" xfId="0" applyNumberFormat="1" applyFont="1" applyFill="1" applyBorder="1" applyAlignment="1">
      <alignment vertical="center"/>
    </xf>
    <xf numFmtId="49" fontId="12" fillId="8" borderId="33" xfId="0" applyNumberFormat="1" applyFont="1" applyFill="1" applyBorder="1" applyAlignment="1">
      <alignment vertical="center"/>
    </xf>
    <xf numFmtId="49" fontId="40" fillId="8" borderId="30" xfId="0" applyNumberFormat="1" applyFont="1" applyFill="1" applyBorder="1" applyAlignment="1">
      <alignment vertical="center"/>
    </xf>
    <xf numFmtId="0" fontId="14" fillId="8" borderId="40" xfId="0" applyFont="1" applyFill="1" applyBorder="1" applyAlignment="1">
      <alignment vertical="center"/>
    </xf>
    <xf numFmtId="49" fontId="12" fillId="8" borderId="27" xfId="0" quotePrefix="1" applyNumberFormat="1" applyFont="1" applyFill="1" applyBorder="1" applyAlignment="1">
      <alignment horizontal="center" vertical="center" wrapText="1"/>
    </xf>
    <xf numFmtId="49" fontId="12" fillId="8" borderId="27" xfId="0" quotePrefix="1" applyNumberFormat="1" applyFont="1" applyFill="1" applyBorder="1" applyAlignment="1">
      <alignment horizontal="centerContinuous" vertical="center" wrapText="1"/>
    </xf>
    <xf numFmtId="49" fontId="12" fillId="8" borderId="35" xfId="0" applyNumberFormat="1" applyFont="1" applyFill="1" applyBorder="1" applyAlignment="1">
      <alignment vertical="center"/>
    </xf>
    <xf numFmtId="49" fontId="41" fillId="8" borderId="8" xfId="0" quotePrefix="1" applyNumberFormat="1" applyFont="1" applyFill="1" applyBorder="1" applyAlignment="1">
      <alignment horizontal="center" vertical="center" wrapText="1"/>
    </xf>
    <xf numFmtId="49" fontId="39" fillId="8" borderId="11" xfId="0" applyNumberFormat="1" applyFont="1" applyFill="1" applyBorder="1" applyAlignment="1">
      <alignment vertical="center"/>
    </xf>
    <xf numFmtId="49" fontId="2" fillId="8" borderId="49" xfId="0" quotePrefix="1" applyNumberFormat="1" applyFont="1" applyFill="1" applyBorder="1" applyAlignment="1">
      <alignment horizontal="center" vertical="center" wrapText="1"/>
    </xf>
    <xf numFmtId="49" fontId="12" fillId="8" borderId="36" xfId="0" quotePrefix="1" applyNumberFormat="1" applyFont="1" applyFill="1" applyBorder="1" applyAlignment="1">
      <alignment vertical="center" wrapText="1"/>
    </xf>
    <xf numFmtId="49" fontId="12" fillId="8" borderId="30" xfId="0" quotePrefix="1" applyNumberFormat="1" applyFont="1" applyFill="1" applyBorder="1" applyAlignment="1">
      <alignment vertical="center" wrapText="1"/>
    </xf>
    <xf numFmtId="49" fontId="12" fillId="0" borderId="2" xfId="0" quotePrefix="1" applyNumberFormat="1" applyFont="1" applyFill="1" applyBorder="1" applyAlignment="1">
      <alignment vertical="center" wrapText="1"/>
    </xf>
    <xf numFmtId="49" fontId="40" fillId="0" borderId="25" xfId="0" applyNumberFormat="1" applyFont="1" applyFill="1" applyBorder="1" applyAlignment="1">
      <alignment vertical="center"/>
    </xf>
    <xf numFmtId="49" fontId="12" fillId="0" borderId="50" xfId="0" quotePrefix="1" applyNumberFormat="1" applyFont="1" applyFill="1" applyBorder="1" applyAlignment="1">
      <alignment vertical="center" wrapText="1"/>
    </xf>
    <xf numFmtId="49" fontId="40" fillId="0" borderId="2" xfId="0" applyNumberFormat="1" applyFont="1" applyFill="1" applyBorder="1" applyAlignment="1">
      <alignment vertical="center"/>
    </xf>
    <xf numFmtId="49" fontId="12" fillId="8" borderId="37" xfId="0" quotePrefix="1" applyNumberFormat="1" applyFont="1" applyFill="1" applyBorder="1" applyAlignment="1">
      <alignment horizontal="center" vertical="center" wrapText="1"/>
    </xf>
    <xf numFmtId="0" fontId="42" fillId="0" borderId="0" xfId="3"/>
    <xf numFmtId="49" fontId="39" fillId="8" borderId="30" xfId="0" applyNumberFormat="1" applyFont="1" applyFill="1" applyBorder="1" applyAlignment="1">
      <alignment vertical="center"/>
    </xf>
    <xf numFmtId="49" fontId="39" fillId="8" borderId="25" xfId="0" applyNumberFormat="1" applyFont="1" applyFill="1" applyBorder="1" applyAlignment="1">
      <alignment vertical="center"/>
    </xf>
    <xf numFmtId="49" fontId="2" fillId="0" borderId="2" xfId="0" quotePrefix="1" applyNumberFormat="1" applyFont="1" applyFill="1" applyBorder="1" applyAlignment="1">
      <alignment horizontal="center" vertical="center" wrapText="1"/>
    </xf>
    <xf numFmtId="49" fontId="0" fillId="0" borderId="38" xfId="0" quotePrefix="1" applyNumberFormat="1" applyFont="1" applyFill="1" applyBorder="1" applyAlignment="1">
      <alignment horizontal="center" vertical="center" wrapText="1"/>
    </xf>
    <xf numFmtId="49" fontId="0" fillId="0" borderId="22" xfId="0" quotePrefix="1" applyNumberFormat="1" applyFont="1" applyFill="1" applyBorder="1" applyAlignment="1">
      <alignment horizontal="center" vertical="center" wrapText="1"/>
    </xf>
    <xf numFmtId="0" fontId="26" fillId="0" borderId="0" xfId="0" applyFont="1" applyAlignment="1">
      <alignment vertical="center"/>
    </xf>
    <xf numFmtId="49" fontId="40"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vertical="center"/>
    </xf>
    <xf numFmtId="49" fontId="43" fillId="0" borderId="2" xfId="0" applyNumberFormat="1" applyFont="1" applyFill="1" applyBorder="1" applyAlignment="1">
      <alignment horizontal="center" vertical="center"/>
    </xf>
    <xf numFmtId="49" fontId="9" fillId="0" borderId="0" xfId="0" applyNumberFormat="1" applyFont="1" applyAlignment="1">
      <alignment vertical="center"/>
    </xf>
    <xf numFmtId="49" fontId="0" fillId="0" borderId="0" xfId="0" quotePrefix="1" applyNumberFormat="1" applyFont="1" applyAlignment="1">
      <alignment vertical="center" wrapText="1"/>
    </xf>
    <xf numFmtId="49" fontId="0" fillId="0" borderId="0" xfId="0" applyNumberFormat="1" applyFont="1" applyAlignment="1">
      <alignment vertical="center" wrapText="1"/>
    </xf>
    <xf numFmtId="3" fontId="8" fillId="8" borderId="23" xfId="0" applyNumberFormat="1" applyFont="1" applyFill="1" applyBorder="1" applyAlignment="1">
      <alignment horizontal="center" vertical="center"/>
    </xf>
    <xf numFmtId="49" fontId="8" fillId="9" borderId="0" xfId="0" applyNumberFormat="1" applyFont="1" applyFill="1" applyBorder="1" applyAlignment="1">
      <alignment vertical="center"/>
    </xf>
    <xf numFmtId="3" fontId="8" fillId="0" borderId="25" xfId="0" applyNumberFormat="1" applyFont="1" applyFill="1" applyBorder="1" applyAlignment="1">
      <alignment vertical="center"/>
    </xf>
    <xf numFmtId="3" fontId="8" fillId="0" borderId="25" xfId="0" applyNumberFormat="1" applyFont="1" applyFill="1" applyBorder="1" applyAlignment="1">
      <alignment horizontal="right" vertical="center"/>
    </xf>
    <xf numFmtId="3" fontId="8" fillId="9" borderId="25" xfId="0" applyNumberFormat="1" applyFont="1" applyFill="1" applyBorder="1" applyAlignment="1">
      <alignment vertical="center"/>
    </xf>
    <xf numFmtId="49" fontId="8" fillId="9" borderId="25" xfId="0" applyNumberFormat="1" applyFont="1" applyFill="1" applyBorder="1" applyAlignment="1">
      <alignment vertical="center"/>
    </xf>
    <xf numFmtId="9" fontId="8" fillId="0" borderId="25" xfId="1" applyFont="1" applyFill="1" applyBorder="1" applyAlignment="1">
      <alignment vertical="center"/>
    </xf>
    <xf numFmtId="3" fontId="0" fillId="0" borderId="2" xfId="0" applyNumberFormat="1" applyFont="1" applyFill="1" applyBorder="1" applyAlignment="1">
      <alignment horizontal="right" vertical="center"/>
    </xf>
    <xf numFmtId="3" fontId="0" fillId="0" borderId="2" xfId="0" applyNumberFormat="1" applyFont="1" applyFill="1" applyBorder="1" applyAlignment="1">
      <alignment horizontal="right" vertical="center" wrapText="1"/>
    </xf>
    <xf numFmtId="3" fontId="0" fillId="6" borderId="2" xfId="0" applyNumberFormat="1" applyFont="1" applyFill="1" applyBorder="1" applyAlignment="1">
      <alignment horizontal="right" vertical="center"/>
    </xf>
    <xf numFmtId="9" fontId="0" fillId="0" borderId="2" xfId="1" applyFont="1" applyFill="1" applyBorder="1" applyAlignment="1">
      <alignment horizontal="right" vertical="center" wrapText="1"/>
    </xf>
    <xf numFmtId="49" fontId="39" fillId="8" borderId="37" xfId="0" applyNumberFormat="1" applyFont="1" applyFill="1" applyBorder="1" applyAlignment="1">
      <alignment vertical="center"/>
    </xf>
    <xf numFmtId="49" fontId="2" fillId="8" borderId="30" xfId="0" applyNumberFormat="1" applyFont="1" applyFill="1" applyBorder="1" applyAlignment="1">
      <alignment horizontal="center" vertical="center"/>
    </xf>
    <xf numFmtId="49" fontId="2" fillId="8" borderId="30" xfId="0" applyNumberFormat="1" applyFont="1" applyFill="1" applyBorder="1" applyAlignment="1">
      <alignment horizontal="left" vertical="center"/>
    </xf>
    <xf numFmtId="49" fontId="40" fillId="2" borderId="0" xfId="0" applyNumberFormat="1" applyFont="1" applyFill="1" applyAlignment="1">
      <alignment vertical="center"/>
    </xf>
    <xf numFmtId="49" fontId="26" fillId="2" borderId="0" xfId="0" applyNumberFormat="1" applyFont="1" applyFill="1" applyAlignment="1">
      <alignment horizontal="right" vertical="center"/>
    </xf>
    <xf numFmtId="49" fontId="26" fillId="2" borderId="0" xfId="0" applyNumberFormat="1" applyFont="1" applyFill="1" applyAlignment="1">
      <alignment horizontal="center" vertical="center"/>
    </xf>
    <xf numFmtId="49" fontId="26" fillId="2" borderId="0" xfId="0" applyNumberFormat="1" applyFont="1" applyFill="1" applyAlignment="1">
      <alignment vertical="center"/>
    </xf>
    <xf numFmtId="0" fontId="26" fillId="2" borderId="0" xfId="0" applyFont="1" applyFill="1" applyAlignment="1">
      <alignment vertical="center"/>
    </xf>
    <xf numFmtId="0" fontId="44" fillId="2" borderId="0" xfId="0" applyFont="1" applyFill="1"/>
    <xf numFmtId="49" fontId="24" fillId="2" borderId="0" xfId="0" applyNumberFormat="1" applyFont="1" applyFill="1" applyAlignment="1">
      <alignment vertical="center"/>
    </xf>
    <xf numFmtId="49" fontId="8" fillId="2" borderId="20" xfId="0" quotePrefix="1" applyNumberFormat="1" applyFont="1" applyFill="1" applyBorder="1" applyAlignment="1">
      <alignment horizontal="center" vertical="center" wrapText="1"/>
    </xf>
    <xf numFmtId="49" fontId="8" fillId="2" borderId="20" xfId="0" quotePrefix="1" applyNumberFormat="1" applyFont="1" applyFill="1" applyBorder="1" applyAlignment="1">
      <alignment vertical="center" wrapText="1"/>
    </xf>
    <xf numFmtId="49" fontId="8" fillId="2" borderId="2" xfId="0" quotePrefix="1" applyNumberFormat="1" applyFont="1" applyFill="1" applyBorder="1" applyAlignment="1">
      <alignment horizontal="center" vertical="center" wrapText="1"/>
    </xf>
    <xf numFmtId="49" fontId="8" fillId="2" borderId="2" xfId="0" quotePrefix="1" applyNumberFormat="1" applyFont="1" applyFill="1" applyBorder="1" applyAlignment="1">
      <alignment vertical="center" wrapText="1"/>
    </xf>
    <xf numFmtId="3" fontId="6" fillId="2" borderId="0" xfId="0" applyNumberFormat="1" applyFont="1" applyFill="1" applyBorder="1" applyAlignment="1">
      <alignment horizontal="right"/>
    </xf>
    <xf numFmtId="3" fontId="6" fillId="2" borderId="0" xfId="0" applyNumberFormat="1" applyFont="1" applyFill="1" applyAlignment="1">
      <alignment horizontal="right"/>
    </xf>
    <xf numFmtId="3" fontId="19" fillId="2" borderId="1" xfId="0" applyNumberFormat="1" applyFont="1" applyFill="1" applyBorder="1" applyAlignment="1">
      <alignment horizontal="right"/>
    </xf>
    <xf numFmtId="3" fontId="6" fillId="0" borderId="0" xfId="0" applyNumberFormat="1" applyFont="1"/>
    <xf numFmtId="3" fontId="19" fillId="0" borderId="5" xfId="0" applyNumberFormat="1" applyFont="1" applyBorder="1"/>
    <xf numFmtId="3" fontId="6" fillId="0" borderId="0" xfId="0" applyNumberFormat="1" applyFont="1" applyProtection="1">
      <protection locked="0"/>
    </xf>
    <xf numFmtId="3" fontId="6" fillId="0" borderId="0" xfId="0" applyNumberFormat="1" applyFont="1" applyBorder="1" applyProtection="1">
      <protection locked="0"/>
    </xf>
    <xf numFmtId="49" fontId="9" fillId="0" borderId="0" xfId="0" applyNumberFormat="1" applyFont="1" applyAlignment="1">
      <alignment vertical="center"/>
    </xf>
    <xf numFmtId="166" fontId="8" fillId="0" borderId="2" xfId="0" applyNumberFormat="1" applyFont="1" applyFill="1" applyBorder="1" applyAlignment="1">
      <alignment vertical="center" wrapText="1"/>
    </xf>
    <xf numFmtId="3" fontId="24" fillId="4" borderId="2" xfId="0" applyNumberFormat="1" applyFont="1" applyFill="1" applyBorder="1" applyAlignment="1">
      <alignment vertical="center"/>
    </xf>
    <xf numFmtId="0" fontId="8" fillId="0" borderId="2" xfId="0" quotePrefix="1" applyFont="1" applyFill="1" applyBorder="1" applyAlignment="1">
      <alignment vertical="center" wrapText="1"/>
    </xf>
    <xf numFmtId="164" fontId="8" fillId="0" borderId="2" xfId="0" applyNumberFormat="1" applyFont="1" applyFill="1" applyBorder="1" applyAlignment="1">
      <alignment vertical="center" wrapText="1"/>
    </xf>
    <xf numFmtId="164" fontId="14" fillId="0" borderId="2" xfId="0" applyNumberFormat="1" applyFont="1" applyFill="1" applyBorder="1" applyAlignment="1">
      <alignment vertical="center"/>
    </xf>
    <xf numFmtId="9" fontId="12" fillId="0" borderId="2" xfId="0" applyNumberFormat="1" applyFont="1" applyFill="1" applyBorder="1" applyAlignment="1">
      <alignment vertical="center" wrapText="1"/>
    </xf>
    <xf numFmtId="3" fontId="14" fillId="0" borderId="2" xfId="0" applyNumberFormat="1" applyFont="1" applyFill="1" applyBorder="1" applyAlignment="1">
      <alignment horizontal="center" vertical="center"/>
    </xf>
    <xf numFmtId="3" fontId="40" fillId="0" borderId="2" xfId="0" applyNumberFormat="1" applyFont="1" applyFill="1" applyBorder="1" applyAlignment="1">
      <alignment horizontal="center" vertical="center"/>
    </xf>
    <xf numFmtId="3" fontId="12" fillId="0" borderId="2" xfId="0" applyNumberFormat="1" applyFont="1" applyFill="1" applyBorder="1" applyAlignment="1">
      <alignment horizontal="center" vertical="center" wrapText="1"/>
    </xf>
    <xf numFmtId="3" fontId="24" fillId="0" borderId="8" xfId="0" applyNumberFormat="1" applyFont="1" applyFill="1" applyBorder="1" applyAlignment="1">
      <alignment horizontal="right" vertical="center"/>
    </xf>
    <xf numFmtId="166" fontId="10" fillId="0" borderId="8" xfId="1" applyNumberFormat="1" applyFont="1" applyFill="1" applyBorder="1" applyAlignment="1">
      <alignment vertical="center" wrapText="1"/>
    </xf>
    <xf numFmtId="49" fontId="8" fillId="0" borderId="0" xfId="0" applyNumberFormat="1" applyFont="1" applyFill="1" applyAlignment="1">
      <alignment vertical="center"/>
    </xf>
    <xf numFmtId="0" fontId="8" fillId="0" borderId="0" xfId="0" applyFont="1" applyFill="1" applyAlignment="1">
      <alignment vertical="center"/>
    </xf>
    <xf numFmtId="10" fontId="8" fillId="0" borderId="0" xfId="0" applyNumberFormat="1" applyFont="1" applyAlignment="1">
      <alignment vertical="center"/>
    </xf>
    <xf numFmtId="4" fontId="8" fillId="0" borderId="8" xfId="1" applyNumberFormat="1" applyFont="1" applyFill="1" applyBorder="1" applyAlignment="1">
      <alignment vertical="center" wrapText="1"/>
    </xf>
    <xf numFmtId="3" fontId="8" fillId="0" borderId="8" xfId="1" applyNumberFormat="1" applyFont="1" applyFill="1" applyBorder="1" applyAlignment="1">
      <alignment vertical="center" wrapText="1"/>
    </xf>
    <xf numFmtId="3" fontId="11" fillId="0" borderId="8" xfId="1" applyNumberFormat="1" applyFont="1" applyFill="1" applyBorder="1" applyAlignment="1">
      <alignment vertical="center" wrapText="1"/>
    </xf>
    <xf numFmtId="3" fontId="10" fillId="0" borderId="8" xfId="1" applyNumberFormat="1" applyFont="1" applyFill="1" applyBorder="1" applyAlignment="1">
      <alignment vertical="center" wrapText="1"/>
    </xf>
    <xf numFmtId="164" fontId="8" fillId="0" borderId="69" xfId="1" applyNumberFormat="1" applyFont="1" applyFill="1" applyBorder="1" applyAlignment="1">
      <alignment vertical="center"/>
    </xf>
    <xf numFmtId="164" fontId="8" fillId="0" borderId="69" xfId="0" applyNumberFormat="1" applyFont="1" applyFill="1" applyBorder="1" applyAlignment="1">
      <alignment vertical="center"/>
    </xf>
    <xf numFmtId="164" fontId="8" fillId="0" borderId="70" xfId="1" applyNumberFormat="1" applyFont="1" applyFill="1" applyBorder="1" applyAlignment="1">
      <alignment vertical="center"/>
    </xf>
    <xf numFmtId="164" fontId="8" fillId="0" borderId="0" xfId="1" applyNumberFormat="1" applyFont="1" applyFill="1" applyAlignment="1">
      <alignment vertical="center"/>
    </xf>
    <xf numFmtId="164" fontId="10" fillId="0" borderId="69" xfId="1" applyNumberFormat="1" applyFont="1" applyFill="1" applyBorder="1" applyAlignment="1">
      <alignment vertical="center"/>
    </xf>
    <xf numFmtId="164" fontId="10" fillId="0" borderId="70" xfId="1" applyNumberFormat="1" applyFont="1" applyFill="1" applyBorder="1" applyAlignment="1">
      <alignment vertical="center"/>
    </xf>
    <xf numFmtId="164" fontId="12" fillId="0" borderId="2" xfId="0" applyNumberFormat="1" applyFont="1" applyFill="1" applyBorder="1" applyAlignment="1">
      <alignment vertical="center" wrapText="1"/>
    </xf>
    <xf numFmtId="3" fontId="8" fillId="0" borderId="8" xfId="1" applyNumberFormat="1" applyFont="1" applyFill="1" applyBorder="1" applyAlignment="1">
      <alignment horizontal="right" vertical="center" wrapText="1"/>
    </xf>
    <xf numFmtId="164" fontId="8" fillId="0" borderId="17" xfId="1" applyNumberFormat="1" applyFont="1" applyFill="1" applyBorder="1" applyAlignment="1">
      <alignment vertical="center"/>
    </xf>
    <xf numFmtId="164" fontId="8" fillId="0" borderId="17" xfId="0" applyNumberFormat="1" applyFont="1" applyFill="1" applyBorder="1" applyAlignment="1">
      <alignment vertical="center"/>
    </xf>
    <xf numFmtId="4" fontId="8" fillId="0" borderId="10" xfId="1" applyNumberFormat="1" applyFont="1" applyFill="1" applyBorder="1" applyAlignment="1">
      <alignment vertical="center" wrapText="1"/>
    </xf>
    <xf numFmtId="3" fontId="8" fillId="0" borderId="10" xfId="1" applyNumberFormat="1" applyFont="1" applyFill="1" applyBorder="1" applyAlignment="1">
      <alignment vertical="center" wrapText="1"/>
    </xf>
    <xf numFmtId="3" fontId="8" fillId="0" borderId="10" xfId="1" applyNumberFormat="1" applyFont="1" applyFill="1" applyBorder="1" applyAlignment="1">
      <alignment horizontal="right" vertical="center" wrapText="1"/>
    </xf>
    <xf numFmtId="164" fontId="8" fillId="0" borderId="17" xfId="1" applyNumberFormat="1" applyFont="1" applyFill="1" applyBorder="1" applyAlignment="1">
      <alignment horizontal="right" vertical="center"/>
    </xf>
    <xf numFmtId="164" fontId="8" fillId="0" borderId="70" xfId="1" applyNumberFormat="1" applyFont="1" applyFill="1" applyBorder="1" applyAlignment="1">
      <alignment horizontal="right" vertical="center"/>
    </xf>
    <xf numFmtId="164" fontId="10" fillId="0" borderId="69" xfId="0" applyNumberFormat="1" applyFont="1" applyFill="1" applyBorder="1" applyAlignment="1">
      <alignment vertical="center"/>
    </xf>
    <xf numFmtId="167" fontId="8" fillId="0" borderId="0" xfId="1" applyNumberFormat="1" applyFont="1" applyAlignment="1">
      <alignment vertical="center"/>
    </xf>
    <xf numFmtId="4" fontId="8" fillId="0" borderId="8" xfId="0" applyNumberFormat="1" applyFont="1" applyFill="1" applyBorder="1" applyAlignment="1">
      <alignment vertical="center"/>
    </xf>
    <xf numFmtId="164" fontId="8" fillId="0" borderId="8" xfId="0" applyNumberFormat="1" applyFont="1" applyFill="1" applyBorder="1" applyAlignment="1">
      <alignment vertical="center" wrapText="1"/>
    </xf>
    <xf numFmtId="164" fontId="8" fillId="0" borderId="8" xfId="0" applyNumberFormat="1" applyFont="1" applyFill="1" applyBorder="1" applyAlignment="1">
      <alignment vertical="center"/>
    </xf>
    <xf numFmtId="164" fontId="12" fillId="0" borderId="2" xfId="0" applyNumberFormat="1" applyFont="1" applyFill="1" applyBorder="1" applyAlignment="1">
      <alignment wrapText="1"/>
    </xf>
    <xf numFmtId="3" fontId="8" fillId="0" borderId="8" xfId="0" applyNumberFormat="1" applyFont="1" applyFill="1" applyBorder="1" applyAlignment="1">
      <alignment horizontal="right" vertical="center"/>
    </xf>
    <xf numFmtId="164" fontId="8" fillId="0" borderId="8" xfId="0" applyNumberFormat="1" applyFont="1" applyFill="1" applyBorder="1" applyAlignment="1">
      <alignment horizontal="right" vertical="center"/>
    </xf>
    <xf numFmtId="4" fontId="8" fillId="0" borderId="8" xfId="0" applyNumberFormat="1" applyFont="1" applyFill="1" applyBorder="1" applyAlignment="1">
      <alignment horizontal="right" vertical="center"/>
    </xf>
    <xf numFmtId="4" fontId="8" fillId="0" borderId="8" xfId="0" applyNumberFormat="1" applyFont="1" applyFill="1" applyBorder="1" applyAlignment="1">
      <alignment horizontal="right" vertical="center" wrapText="1"/>
    </xf>
    <xf numFmtId="3" fontId="8" fillId="0" borderId="8" xfId="0" applyNumberFormat="1" applyFont="1" applyFill="1" applyBorder="1" applyAlignment="1">
      <alignment horizontal="right" vertical="center" wrapText="1"/>
    </xf>
    <xf numFmtId="164" fontId="8" fillId="0" borderId="8" xfId="0" applyNumberFormat="1" applyFont="1" applyFill="1" applyBorder="1" applyAlignment="1">
      <alignment horizontal="right" vertical="center" wrapText="1"/>
    </xf>
    <xf numFmtId="164" fontId="10" fillId="0" borderId="17" xfId="1" applyNumberFormat="1" applyFont="1" applyFill="1" applyBorder="1" applyAlignment="1">
      <alignment vertical="center"/>
    </xf>
    <xf numFmtId="3" fontId="10" fillId="0" borderId="10" xfId="1" applyNumberFormat="1" applyFont="1" applyFill="1" applyBorder="1" applyAlignment="1">
      <alignment vertical="center" wrapText="1"/>
    </xf>
    <xf numFmtId="164" fontId="10" fillId="0" borderId="17" xfId="0" applyNumberFormat="1" applyFont="1" applyFill="1" applyBorder="1" applyAlignment="1">
      <alignment vertical="center"/>
    </xf>
    <xf numFmtId="3" fontId="10" fillId="0" borderId="8" xfId="1" applyNumberFormat="1" applyFont="1" applyFill="1" applyBorder="1" applyAlignment="1">
      <alignment horizontal="right" vertical="center" wrapText="1"/>
    </xf>
    <xf numFmtId="3" fontId="10" fillId="0" borderId="7" xfId="1" applyNumberFormat="1" applyFont="1" applyFill="1" applyBorder="1" applyAlignment="1">
      <alignment horizontal="right" vertical="center" wrapText="1"/>
    </xf>
    <xf numFmtId="164" fontId="10" fillId="0" borderId="17" xfId="1" applyNumberFormat="1" applyFont="1" applyFill="1" applyBorder="1" applyAlignment="1">
      <alignment horizontal="right" vertical="center"/>
    </xf>
    <xf numFmtId="3" fontId="10" fillId="0" borderId="7" xfId="1" applyNumberFormat="1" applyFont="1" applyFill="1" applyBorder="1" applyAlignment="1">
      <alignment vertical="center" wrapText="1"/>
    </xf>
    <xf numFmtId="3" fontId="8" fillId="0" borderId="7" xfId="1" applyNumberFormat="1" applyFont="1" applyFill="1" applyBorder="1" applyAlignment="1">
      <alignment vertical="center" wrapText="1"/>
    </xf>
    <xf numFmtId="10" fontId="12" fillId="8" borderId="23" xfId="1" applyNumberFormat="1" applyFont="1" applyFill="1" applyBorder="1" applyAlignment="1">
      <alignment vertical="center"/>
    </xf>
    <xf numFmtId="164" fontId="8" fillId="0" borderId="25" xfId="1" applyNumberFormat="1" applyFont="1" applyFill="1" applyBorder="1" applyAlignment="1">
      <alignment vertical="center"/>
    </xf>
    <xf numFmtId="164" fontId="10" fillId="0" borderId="71" xfId="1" applyNumberFormat="1" applyFont="1" applyFill="1" applyBorder="1" applyAlignment="1">
      <alignment vertical="center"/>
    </xf>
    <xf numFmtId="164" fontId="10" fillId="0" borderId="72" xfId="1" applyNumberFormat="1" applyFont="1" applyFill="1" applyBorder="1" applyAlignment="1">
      <alignment vertical="center"/>
    </xf>
    <xf numFmtId="164" fontId="10" fillId="0" borderId="72" xfId="1" applyNumberFormat="1" applyFont="1" applyFill="1" applyBorder="1" applyAlignment="1">
      <alignment horizontal="right" vertical="center"/>
    </xf>
    <xf numFmtId="164" fontId="8" fillId="0" borderId="71" xfId="1" applyNumberFormat="1" applyFont="1" applyFill="1" applyBorder="1" applyAlignment="1">
      <alignment vertical="center"/>
    </xf>
    <xf numFmtId="4" fontId="12" fillId="0" borderId="2" xfId="0" applyNumberFormat="1" applyFont="1" applyFill="1" applyBorder="1" applyAlignment="1">
      <alignment wrapText="1"/>
    </xf>
    <xf numFmtId="3" fontId="10" fillId="0" borderId="8" xfId="0" applyNumberFormat="1" applyFont="1" applyFill="1" applyBorder="1" applyAlignment="1">
      <alignment vertical="center"/>
    </xf>
    <xf numFmtId="3" fontId="10" fillId="0" borderId="8" xfId="0" applyNumberFormat="1" applyFont="1" applyFill="1" applyBorder="1" applyAlignment="1">
      <alignment vertical="center" wrapText="1"/>
    </xf>
    <xf numFmtId="3" fontId="10" fillId="0" borderId="8" xfId="0" applyNumberFormat="1" applyFont="1" applyFill="1" applyBorder="1" applyAlignment="1">
      <alignment horizontal="right" vertical="center"/>
    </xf>
    <xf numFmtId="164" fontId="32" fillId="0" borderId="2" xfId="0" applyNumberFormat="1" applyFont="1" applyFill="1" applyBorder="1" applyAlignment="1">
      <alignment wrapText="1"/>
    </xf>
    <xf numFmtId="49" fontId="8" fillId="0" borderId="7" xfId="0" quotePrefix="1" applyNumberFormat="1" applyFont="1" applyFill="1" applyBorder="1" applyAlignment="1">
      <alignment vertical="center" wrapText="1"/>
    </xf>
    <xf numFmtId="3" fontId="24" fillId="0" borderId="25" xfId="0" applyNumberFormat="1" applyFont="1" applyBorder="1" applyAlignment="1">
      <alignment vertical="center"/>
    </xf>
    <xf numFmtId="9" fontId="24" fillId="0" borderId="25" xfId="0" applyNumberFormat="1" applyFont="1" applyBorder="1" applyAlignment="1">
      <alignment vertical="center"/>
    </xf>
    <xf numFmtId="9" fontId="46" fillId="0" borderId="25" xfId="0" applyNumberFormat="1" applyFont="1" applyBorder="1" applyAlignment="1">
      <alignment vertical="center"/>
    </xf>
    <xf numFmtId="49" fontId="10" fillId="0" borderId="23" xfId="0" applyNumberFormat="1" applyFont="1" applyFill="1" applyBorder="1" applyAlignment="1">
      <alignment vertical="center"/>
    </xf>
    <xf numFmtId="49" fontId="10" fillId="0" borderId="8" xfId="0" quotePrefix="1" applyNumberFormat="1" applyFont="1" applyFill="1" applyBorder="1" applyAlignment="1">
      <alignment vertical="center" wrapText="1"/>
    </xf>
    <xf numFmtId="164" fontId="10" fillId="0" borderId="8" xfId="0" applyNumberFormat="1" applyFont="1" applyFill="1" applyBorder="1" applyAlignment="1">
      <alignment vertical="center" wrapText="1"/>
    </xf>
    <xf numFmtId="4" fontId="10" fillId="0" borderId="8" xfId="0" applyNumberFormat="1" applyFont="1" applyFill="1" applyBorder="1" applyAlignment="1">
      <alignment vertical="center" wrapText="1"/>
    </xf>
    <xf numFmtId="49" fontId="10" fillId="0" borderId="29" xfId="0" applyNumberFormat="1" applyFont="1" applyFill="1" applyBorder="1" applyAlignment="1">
      <alignment vertical="center"/>
    </xf>
    <xf numFmtId="164" fontId="10" fillId="0" borderId="8" xfId="0" applyNumberFormat="1" applyFont="1" applyFill="1" applyBorder="1" applyAlignment="1">
      <alignment horizontal="right" vertical="center"/>
    </xf>
    <xf numFmtId="164" fontId="10" fillId="0" borderId="8" xfId="0" applyNumberFormat="1" applyFont="1" applyFill="1" applyBorder="1" applyAlignment="1">
      <alignment horizontal="right" vertical="center" wrapText="1"/>
    </xf>
    <xf numFmtId="164" fontId="10" fillId="0" borderId="8" xfId="0" applyNumberFormat="1" applyFont="1" applyFill="1" applyBorder="1" applyAlignment="1">
      <alignment vertical="center"/>
    </xf>
    <xf numFmtId="4" fontId="10" fillId="0" borderId="8" xfId="0" applyNumberFormat="1" applyFont="1" applyFill="1" applyBorder="1" applyAlignment="1">
      <alignment vertical="center"/>
    </xf>
    <xf numFmtId="49" fontId="10" fillId="0" borderId="20" xfId="0" applyNumberFormat="1" applyFont="1" applyFill="1" applyBorder="1" applyAlignment="1">
      <alignment vertical="center"/>
    </xf>
    <xf numFmtId="3" fontId="32" fillId="0" borderId="2" xfId="0" applyNumberFormat="1" applyFont="1" applyFill="1" applyBorder="1" applyAlignment="1">
      <alignment wrapText="1"/>
    </xf>
    <xf numFmtId="4" fontId="32" fillId="0" borderId="2" xfId="0" applyNumberFormat="1" applyFont="1" applyFill="1" applyBorder="1" applyAlignment="1">
      <alignment wrapText="1"/>
    </xf>
    <xf numFmtId="3" fontId="32" fillId="0" borderId="8" xfId="0" applyNumberFormat="1" applyFont="1" applyFill="1" applyBorder="1" applyAlignment="1">
      <alignment vertical="center" wrapText="1"/>
    </xf>
    <xf numFmtId="164" fontId="10" fillId="0" borderId="2" xfId="0" applyNumberFormat="1" applyFont="1" applyFill="1" applyBorder="1" applyAlignment="1">
      <alignment vertical="center" wrapText="1"/>
    </xf>
    <xf numFmtId="4" fontId="10" fillId="0" borderId="8" xfId="1" applyNumberFormat="1" applyFont="1" applyFill="1" applyBorder="1" applyAlignment="1">
      <alignment vertical="center" wrapText="1"/>
    </xf>
    <xf numFmtId="49" fontId="10" fillId="0" borderId="0" xfId="0" applyNumberFormat="1" applyFont="1" applyFill="1" applyAlignment="1">
      <alignment vertical="center"/>
    </xf>
    <xf numFmtId="0" fontId="10" fillId="0" borderId="0" xfId="0" applyFont="1" applyFill="1" applyAlignment="1">
      <alignment vertical="center"/>
    </xf>
    <xf numFmtId="3" fontId="32" fillId="0" borderId="0" xfId="0" applyNumberFormat="1" applyFont="1" applyFill="1" applyAlignment="1">
      <alignment vertical="center"/>
    </xf>
    <xf numFmtId="49" fontId="24" fillId="2" borderId="2" xfId="0" applyNumberFormat="1" applyFont="1" applyFill="1" applyBorder="1" applyAlignment="1">
      <alignment horizontal="right" vertical="center"/>
    </xf>
    <xf numFmtId="3" fontId="27" fillId="0" borderId="2" xfId="0" applyNumberFormat="1" applyFont="1" applyFill="1" applyBorder="1" applyAlignment="1">
      <alignment horizontal="right" vertical="center" wrapText="1"/>
    </xf>
    <xf numFmtId="10" fontId="8" fillId="0" borderId="2" xfId="0" applyNumberFormat="1" applyFont="1" applyFill="1" applyBorder="1" applyAlignment="1">
      <alignment horizontal="right" vertical="center" wrapText="1"/>
    </xf>
    <xf numFmtId="166" fontId="24" fillId="0" borderId="2" xfId="0" applyNumberFormat="1" applyFont="1" applyFill="1" applyBorder="1" applyAlignment="1">
      <alignment horizontal="right" vertical="center"/>
    </xf>
    <xf numFmtId="164" fontId="24" fillId="0" borderId="2" xfId="1" applyNumberFormat="1" applyFont="1" applyFill="1" applyBorder="1" applyAlignment="1">
      <alignment vertical="center"/>
    </xf>
    <xf numFmtId="164" fontId="8" fillId="0" borderId="2" xfId="0" applyNumberFormat="1" applyFont="1" applyFill="1" applyBorder="1" applyAlignment="1">
      <alignment horizontal="right" vertical="center" wrapText="1"/>
    </xf>
    <xf numFmtId="164" fontId="24" fillId="0" borderId="2" xfId="0" applyNumberFormat="1" applyFont="1" applyFill="1" applyBorder="1" applyAlignment="1">
      <alignment horizontal="right" vertical="center"/>
    </xf>
    <xf numFmtId="164" fontId="27" fillId="0" borderId="2" xfId="1" applyNumberFormat="1" applyFont="1" applyFill="1" applyBorder="1" applyAlignment="1">
      <alignment horizontal="right" vertical="center" wrapText="1"/>
    </xf>
    <xf numFmtId="4" fontId="8" fillId="0" borderId="2" xfId="0" applyNumberFormat="1" applyFont="1" applyFill="1" applyBorder="1" applyAlignment="1">
      <alignment horizontal="right" vertical="center"/>
    </xf>
    <xf numFmtId="4" fontId="8" fillId="4" borderId="2" xfId="0" applyNumberFormat="1" applyFont="1" applyFill="1" applyBorder="1" applyAlignment="1">
      <alignment horizontal="right" vertical="center"/>
    </xf>
    <xf numFmtId="4" fontId="8" fillId="0" borderId="2" xfId="0" quotePrefix="1" applyNumberFormat="1" applyFont="1" applyFill="1" applyBorder="1" applyAlignment="1">
      <alignment horizontal="right" vertical="center"/>
    </xf>
    <xf numFmtId="164" fontId="8" fillId="0" borderId="2" xfId="1" applyNumberFormat="1" applyFont="1" applyFill="1" applyBorder="1" applyAlignment="1">
      <alignment horizontal="right" vertical="center"/>
    </xf>
    <xf numFmtId="164" fontId="24" fillId="0" borderId="2" xfId="1" quotePrefix="1" applyNumberFormat="1" applyFont="1" applyFill="1" applyBorder="1" applyAlignment="1">
      <alignment horizontal="right" vertical="center"/>
    </xf>
    <xf numFmtId="164" fontId="10" fillId="2" borderId="2" xfId="1" applyNumberFormat="1" applyFont="1" applyFill="1" applyBorder="1" applyAlignment="1">
      <alignment vertical="center"/>
    </xf>
    <xf numFmtId="3" fontId="24" fillId="5" borderId="2" xfId="0" applyNumberFormat="1" applyFont="1" applyFill="1" applyBorder="1" applyAlignment="1">
      <alignment vertical="center"/>
    </xf>
    <xf numFmtId="49" fontId="24" fillId="5" borderId="2" xfId="0" applyNumberFormat="1" applyFont="1" applyFill="1" applyBorder="1" applyAlignment="1">
      <alignment vertical="center"/>
    </xf>
    <xf numFmtId="3" fontId="0" fillId="0" borderId="25" xfId="0" applyNumberFormat="1" applyFont="1" applyFill="1" applyBorder="1" applyAlignment="1">
      <alignment vertical="center" wrapText="1"/>
    </xf>
    <xf numFmtId="3" fontId="0" fillId="0" borderId="20" xfId="0" applyNumberFormat="1" applyFont="1" applyFill="1" applyBorder="1" applyAlignment="1">
      <alignment vertical="center" wrapText="1"/>
    </xf>
    <xf numFmtId="3" fontId="0" fillId="0" borderId="10" xfId="0" applyNumberFormat="1" applyFont="1" applyFill="1" applyBorder="1" applyAlignment="1">
      <alignment vertical="center" wrapText="1"/>
    </xf>
    <xf numFmtId="3" fontId="8" fillId="10" borderId="2" xfId="0" quotePrefix="1" applyNumberFormat="1" applyFont="1" applyFill="1" applyBorder="1" applyAlignment="1">
      <alignment horizontal="right" vertical="center" wrapText="1"/>
    </xf>
    <xf numFmtId="3" fontId="24" fillId="10" borderId="2" xfId="0" applyNumberFormat="1" applyFont="1" applyFill="1" applyBorder="1" applyAlignment="1">
      <alignment vertical="center"/>
    </xf>
    <xf numFmtId="3" fontId="8" fillId="0" borderId="2" xfId="0" quotePrefix="1" applyNumberFormat="1" applyFont="1" applyFill="1" applyBorder="1" applyAlignment="1">
      <alignment vertical="center" wrapText="1"/>
    </xf>
    <xf numFmtId="3" fontId="26" fillId="0" borderId="2" xfId="0" applyNumberFormat="1" applyFont="1" applyFill="1" applyBorder="1" applyAlignment="1">
      <alignment horizontal="center" vertical="center"/>
    </xf>
    <xf numFmtId="3" fontId="8" fillId="0" borderId="2" xfId="0" quotePrefix="1" applyNumberFormat="1" applyFont="1" applyFill="1" applyBorder="1" applyAlignment="1">
      <alignment horizontal="center" vertical="center" wrapText="1"/>
    </xf>
    <xf numFmtId="168" fontId="8" fillId="0" borderId="2" xfId="0" applyNumberFormat="1" applyFont="1" applyFill="1" applyBorder="1" applyAlignment="1">
      <alignment horizontal="right" vertical="center" wrapText="1"/>
    </xf>
    <xf numFmtId="3" fontId="12" fillId="0" borderId="2" xfId="0" quotePrefix="1" applyNumberFormat="1" applyFont="1" applyFill="1" applyBorder="1" applyAlignment="1">
      <alignment horizontal="center" vertical="center" wrapText="1"/>
    </xf>
    <xf numFmtId="49" fontId="34" fillId="0" borderId="2" xfId="0" applyNumberFormat="1" applyFont="1" applyFill="1" applyBorder="1" applyAlignment="1">
      <alignment horizontal="center" vertical="center"/>
    </xf>
    <xf numFmtId="3" fontId="8" fillId="0" borderId="2" xfId="0" quotePrefix="1" applyNumberFormat="1" applyFont="1" applyFill="1" applyBorder="1" applyAlignment="1">
      <alignment horizontal="right" vertical="center" wrapText="1"/>
    </xf>
    <xf numFmtId="49" fontId="9" fillId="0" borderId="0" xfId="0" applyNumberFormat="1" applyFont="1" applyAlignment="1">
      <alignment vertical="center"/>
    </xf>
    <xf numFmtId="3" fontId="0" fillId="0" borderId="6" xfId="0" applyNumberFormat="1" applyFont="1" applyFill="1" applyBorder="1" applyAlignment="1">
      <alignment horizontal="right" vertical="center" wrapText="1"/>
    </xf>
    <xf numFmtId="3" fontId="0" fillId="0" borderId="8" xfId="0" applyNumberFormat="1" applyFont="1" applyFill="1" applyBorder="1" applyAlignment="1">
      <alignment horizontal="right" vertical="center" wrapText="1"/>
    </xf>
    <xf numFmtId="49" fontId="40" fillId="0" borderId="0" xfId="0" applyNumberFormat="1" applyFont="1" applyAlignment="1">
      <alignment horizontal="left" vertical="center"/>
    </xf>
    <xf numFmtId="49" fontId="14" fillId="0" borderId="0" xfId="0" applyNumberFormat="1" applyFont="1" applyAlignment="1">
      <alignment horizontal="left" vertical="center"/>
    </xf>
    <xf numFmtId="49" fontId="12" fillId="8" borderId="25" xfId="0" applyNumberFormat="1" applyFont="1" applyFill="1" applyBorder="1" applyAlignment="1">
      <alignment horizontal="left" vertical="center"/>
    </xf>
    <xf numFmtId="49" fontId="8" fillId="0" borderId="2" xfId="0" quotePrefix="1" applyNumberFormat="1" applyFont="1" applyFill="1" applyBorder="1" applyAlignment="1">
      <alignment horizontal="left" vertical="center" wrapText="1"/>
    </xf>
    <xf numFmtId="0" fontId="14" fillId="0" borderId="0" xfId="0" applyFont="1" applyAlignment="1">
      <alignment horizontal="left" vertical="center"/>
    </xf>
    <xf numFmtId="49" fontId="8" fillId="8" borderId="8" xfId="0" quotePrefix="1" applyNumberFormat="1" applyFont="1" applyFill="1" applyBorder="1" applyAlignment="1">
      <alignment horizontal="left" vertical="center" wrapText="1"/>
    </xf>
    <xf numFmtId="49" fontId="8" fillId="8" borderId="2" xfId="0" quotePrefix="1" applyNumberFormat="1" applyFont="1" applyFill="1" applyBorder="1" applyAlignment="1">
      <alignment horizontal="left" vertical="center" wrapText="1"/>
    </xf>
    <xf numFmtId="3" fontId="8" fillId="0" borderId="16" xfId="0" applyNumberFormat="1" applyFont="1" applyFill="1" applyBorder="1" applyAlignment="1">
      <alignment horizontal="right" vertical="center"/>
    </xf>
    <xf numFmtId="3" fontId="8" fillId="0" borderId="12" xfId="0" applyNumberFormat="1" applyFont="1" applyFill="1" applyBorder="1" applyAlignment="1">
      <alignment horizontal="right" vertical="center"/>
    </xf>
    <xf numFmtId="3" fontId="9" fillId="0" borderId="2" xfId="0" applyNumberFormat="1" applyFont="1" applyFill="1" applyBorder="1" applyAlignment="1">
      <alignment horizontal="right" vertical="center"/>
    </xf>
    <xf numFmtId="3" fontId="9" fillId="0" borderId="25" xfId="0"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9" fillId="0" borderId="20" xfId="0" applyNumberFormat="1" applyFont="1" applyFill="1" applyBorder="1" applyAlignment="1">
      <alignment horizontal="right" vertical="center"/>
    </xf>
    <xf numFmtId="3" fontId="9" fillId="2" borderId="2" xfId="0" quotePrefix="1" applyNumberFormat="1" applyFont="1" applyFill="1" applyBorder="1" applyAlignment="1">
      <alignment horizontal="right" vertical="center"/>
    </xf>
    <xf numFmtId="3" fontId="0" fillId="0" borderId="25" xfId="0" applyNumberFormat="1" applyFont="1" applyFill="1" applyBorder="1" applyAlignment="1">
      <alignment horizontal="right" vertical="center" wrapText="1"/>
    </xf>
    <xf numFmtId="3" fontId="9" fillId="0" borderId="8" xfId="0" applyNumberFormat="1" applyFont="1" applyFill="1" applyBorder="1" applyAlignment="1">
      <alignment horizontal="right" vertical="center"/>
    </xf>
    <xf numFmtId="3" fontId="0" fillId="0" borderId="19" xfId="0" applyNumberFormat="1" applyFont="1" applyFill="1" applyBorder="1" applyAlignment="1">
      <alignment horizontal="right" vertical="center" wrapText="1"/>
    </xf>
    <xf numFmtId="3" fontId="9" fillId="0" borderId="34" xfId="0" applyNumberFormat="1" applyFont="1" applyFill="1" applyBorder="1" applyAlignment="1">
      <alignment horizontal="right" vertical="center"/>
    </xf>
    <xf numFmtId="3" fontId="0" fillId="0" borderId="20" xfId="0" applyNumberFormat="1" applyFont="1" applyFill="1" applyBorder="1" applyAlignment="1">
      <alignment horizontal="right" vertical="center" wrapText="1"/>
    </xf>
    <xf numFmtId="3" fontId="8" fillId="0" borderId="13" xfId="0" applyNumberFormat="1" applyFont="1" applyFill="1" applyBorder="1" applyAlignment="1">
      <alignment horizontal="right" vertical="center" wrapText="1"/>
    </xf>
    <xf numFmtId="3" fontId="8" fillId="0" borderId="24" xfId="0" applyNumberFormat="1" applyFont="1" applyFill="1" applyBorder="1" applyAlignment="1">
      <alignment horizontal="right" vertical="center" wrapText="1"/>
    </xf>
    <xf numFmtId="3" fontId="8" fillId="0" borderId="21" xfId="0" applyNumberFormat="1" applyFont="1" applyFill="1" applyBorder="1" applyAlignment="1">
      <alignment horizontal="right" vertical="center" wrapText="1"/>
    </xf>
    <xf numFmtId="3" fontId="14" fillId="0" borderId="13" xfId="0" applyNumberFormat="1" applyFont="1" applyFill="1" applyBorder="1" applyAlignment="1">
      <alignment horizontal="right" vertical="center"/>
    </xf>
    <xf numFmtId="3" fontId="14" fillId="2" borderId="21" xfId="0" applyNumberFormat="1" applyFont="1" applyFill="1" applyBorder="1" applyAlignment="1">
      <alignment horizontal="right" vertical="center"/>
    </xf>
    <xf numFmtId="3" fontId="15" fillId="0" borderId="21" xfId="0" applyNumberFormat="1" applyFont="1" applyFill="1" applyBorder="1" applyAlignment="1">
      <alignment horizontal="right" vertical="center" wrapText="1"/>
    </xf>
    <xf numFmtId="3" fontId="14" fillId="0" borderId="21" xfId="0" applyNumberFormat="1" applyFont="1" applyFill="1" applyBorder="1" applyAlignment="1">
      <alignment horizontal="right" vertical="center"/>
    </xf>
    <xf numFmtId="0" fontId="42" fillId="0" borderId="0" xfId="3" quotePrefix="1"/>
    <xf numFmtId="3" fontId="14" fillId="0" borderId="2" xfId="0" applyNumberFormat="1" applyFont="1" applyFill="1" applyBorder="1" applyAlignment="1">
      <alignment horizontal="right" vertical="center"/>
    </xf>
    <xf numFmtId="3" fontId="8" fillId="0" borderId="2" xfId="0" applyNumberFormat="1" applyFont="1" applyFill="1" applyBorder="1" applyAlignment="1">
      <alignment horizontal="right" vertical="center" wrapText="1" indent="1"/>
    </xf>
    <xf numFmtId="3" fontId="14" fillId="0" borderId="2" xfId="0" applyNumberFormat="1" applyFont="1" applyFill="1" applyBorder="1" applyAlignment="1">
      <alignment vertical="center"/>
    </xf>
    <xf numFmtId="1" fontId="8" fillId="0" borderId="8" xfId="0" applyNumberFormat="1" applyFont="1" applyFill="1" applyBorder="1" applyAlignment="1">
      <alignment vertical="center" wrapText="1"/>
    </xf>
    <xf numFmtId="1" fontId="8" fillId="0" borderId="8" xfId="0" applyNumberFormat="1" applyFont="1" applyFill="1" applyBorder="1" applyAlignment="1">
      <alignment horizontal="right" vertical="center"/>
    </xf>
    <xf numFmtId="1" fontId="12" fillId="0" borderId="2" xfId="0" applyNumberFormat="1" applyFont="1" applyFill="1" applyBorder="1" applyAlignment="1">
      <alignment wrapText="1"/>
    </xf>
    <xf numFmtId="1" fontId="10" fillId="0" borderId="8" xfId="1" applyNumberFormat="1" applyFont="1" applyFill="1" applyBorder="1" applyAlignment="1">
      <alignment vertical="center" wrapText="1"/>
    </xf>
    <xf numFmtId="1" fontId="10" fillId="0" borderId="10" xfId="1" applyNumberFormat="1" applyFont="1" applyFill="1" applyBorder="1" applyAlignment="1">
      <alignment vertical="center" wrapText="1"/>
    </xf>
    <xf numFmtId="1" fontId="8" fillId="0" borderId="8" xfId="1" applyNumberFormat="1" applyFont="1" applyFill="1" applyBorder="1" applyAlignment="1">
      <alignment horizontal="right" vertical="center" wrapText="1"/>
    </xf>
    <xf numFmtId="1" fontId="8" fillId="0" borderId="10" xfId="1" applyNumberFormat="1" applyFont="1" applyFill="1" applyBorder="1" applyAlignment="1">
      <alignment vertical="center" wrapText="1"/>
    </xf>
    <xf numFmtId="0" fontId="22" fillId="0" borderId="0" xfId="0" applyFont="1" applyAlignment="1">
      <alignment horizontal="left" vertical="top" wrapText="1"/>
    </xf>
    <xf numFmtId="0" fontId="47" fillId="11" borderId="0" xfId="0" applyFont="1" applyFill="1" applyAlignment="1">
      <alignment horizontal="center" wrapText="1"/>
    </xf>
    <xf numFmtId="49" fontId="20" fillId="0" borderId="0" xfId="0" quotePrefix="1" applyNumberFormat="1" applyFont="1" applyAlignment="1">
      <alignment vertical="center" wrapText="1"/>
    </xf>
    <xf numFmtId="49" fontId="25" fillId="0" borderId="0" xfId="0" applyNumberFormat="1" applyFont="1" applyAlignment="1">
      <alignment vertical="center" wrapText="1"/>
    </xf>
    <xf numFmtId="49" fontId="8" fillId="4" borderId="6" xfId="0" quotePrefix="1" applyNumberFormat="1" applyFont="1" applyFill="1" applyBorder="1" applyAlignment="1">
      <alignment vertical="center" wrapText="1"/>
    </xf>
    <xf numFmtId="49" fontId="0" fillId="0" borderId="7" xfId="0" applyNumberFormat="1" applyFill="1" applyBorder="1" applyAlignment="1">
      <alignment vertical="center" wrapText="1"/>
    </xf>
    <xf numFmtId="49" fontId="0" fillId="0" borderId="8" xfId="0" applyNumberFormat="1" applyFill="1" applyBorder="1" applyAlignment="1">
      <alignment vertical="center" wrapText="1"/>
    </xf>
    <xf numFmtId="49" fontId="8" fillId="4" borderId="19" xfId="0" quotePrefix="1" applyNumberFormat="1" applyFont="1" applyFill="1" applyBorder="1" applyAlignment="1">
      <alignment vertical="center" wrapText="1"/>
    </xf>
    <xf numFmtId="49" fontId="0" fillId="0" borderId="3" xfId="0" applyNumberFormat="1" applyFill="1" applyBorder="1" applyAlignment="1">
      <alignment vertical="center" wrapText="1"/>
    </xf>
    <xf numFmtId="49" fontId="8" fillId="4" borderId="7" xfId="0" quotePrefix="1" applyNumberFormat="1" applyFont="1" applyFill="1" applyBorder="1" applyAlignment="1">
      <alignment vertical="center" wrapText="1"/>
    </xf>
    <xf numFmtId="49" fontId="8" fillId="4" borderId="8" xfId="0" quotePrefix="1" applyNumberFormat="1" applyFont="1" applyFill="1" applyBorder="1" applyAlignment="1">
      <alignment vertical="center" wrapText="1"/>
    </xf>
    <xf numFmtId="49" fontId="8" fillId="5" borderId="19" xfId="0" quotePrefix="1" applyNumberFormat="1" applyFont="1" applyFill="1" applyBorder="1" applyAlignment="1">
      <alignment vertical="center" wrapText="1"/>
    </xf>
    <xf numFmtId="3" fontId="8" fillId="5" borderId="6" xfId="0" quotePrefix="1" applyNumberFormat="1" applyFont="1" applyFill="1" applyBorder="1" applyAlignment="1">
      <alignment vertical="center" wrapText="1"/>
    </xf>
    <xf numFmtId="3" fontId="0" fillId="0" borderId="7" xfId="0" applyNumberFormat="1" applyFill="1" applyBorder="1" applyAlignment="1">
      <alignment vertical="center" wrapText="1"/>
    </xf>
    <xf numFmtId="3" fontId="0" fillId="0" borderId="8" xfId="0" applyNumberFormat="1" applyFill="1" applyBorder="1" applyAlignment="1">
      <alignment vertical="center" wrapText="1"/>
    </xf>
    <xf numFmtId="49" fontId="8" fillId="0" borderId="7" xfId="0" applyNumberFormat="1" applyFont="1" applyFill="1" applyBorder="1" applyAlignment="1">
      <alignment vertical="center" wrapText="1"/>
    </xf>
    <xf numFmtId="49" fontId="8" fillId="0" borderId="8" xfId="0" applyNumberFormat="1" applyFont="1" applyFill="1" applyBorder="1" applyAlignment="1">
      <alignment vertical="center" wrapText="1"/>
    </xf>
    <xf numFmtId="49" fontId="3" fillId="0" borderId="0" xfId="0" applyNumberFormat="1" applyFont="1" applyAlignment="1">
      <alignment vertical="center" wrapText="1"/>
    </xf>
    <xf numFmtId="49" fontId="8" fillId="4" borderId="3" xfId="0" quotePrefix="1" applyNumberFormat="1" applyFont="1" applyFill="1" applyBorder="1" applyAlignment="1">
      <alignment vertical="center" wrapText="1"/>
    </xf>
    <xf numFmtId="49" fontId="8" fillId="4" borderId="34" xfId="0" applyNumberFormat="1" applyFont="1" applyFill="1" applyBorder="1" applyAlignment="1">
      <alignment horizontal="left" vertical="center" wrapText="1"/>
    </xf>
    <xf numFmtId="49" fontId="8" fillId="4" borderId="3" xfId="0" applyNumberFormat="1" applyFont="1" applyFill="1" applyBorder="1" applyAlignment="1">
      <alignment horizontal="left" vertical="center" wrapText="1"/>
    </xf>
    <xf numFmtId="49" fontId="3" fillId="0" borderId="0" xfId="0" quotePrefix="1" applyNumberFormat="1" applyFont="1" applyAlignment="1">
      <alignment vertical="center" wrapText="1"/>
    </xf>
    <xf numFmtId="49" fontId="8" fillId="4" borderId="73" xfId="0" applyNumberFormat="1" applyFont="1" applyFill="1" applyBorder="1" applyAlignment="1">
      <alignment horizontal="left" vertical="center" wrapText="1"/>
    </xf>
    <xf numFmtId="49" fontId="8" fillId="4" borderId="7" xfId="0" applyNumberFormat="1" applyFont="1" applyFill="1" applyBorder="1" applyAlignment="1">
      <alignment horizontal="left" vertical="center" wrapText="1"/>
    </xf>
    <xf numFmtId="49" fontId="32" fillId="8" borderId="7" xfId="0" quotePrefix="1" applyNumberFormat="1" applyFont="1" applyFill="1" applyBorder="1" applyAlignment="1">
      <alignment horizontal="center" vertical="center" wrapText="1"/>
    </xf>
    <xf numFmtId="49" fontId="32" fillId="8" borderId="8" xfId="0" applyNumberFormat="1" applyFont="1" applyFill="1" applyBorder="1" applyAlignment="1">
      <alignment horizontal="center" vertical="center" wrapText="1"/>
    </xf>
    <xf numFmtId="49" fontId="32" fillId="8" borderId="6" xfId="0" quotePrefix="1" applyNumberFormat="1" applyFont="1" applyFill="1" applyBorder="1" applyAlignment="1">
      <alignment horizontal="center" vertical="center" wrapText="1"/>
    </xf>
    <xf numFmtId="49" fontId="32" fillId="8" borderId="17" xfId="0" quotePrefix="1" applyNumberFormat="1" applyFont="1" applyFill="1" applyBorder="1" applyAlignment="1">
      <alignment horizontal="center" vertical="center" wrapText="1"/>
    </xf>
    <xf numFmtId="49" fontId="32" fillId="8" borderId="9" xfId="0" applyNumberFormat="1" applyFont="1" applyFill="1" applyBorder="1" applyAlignment="1">
      <alignment horizontal="center" vertical="center" wrapText="1"/>
    </xf>
    <xf numFmtId="49" fontId="20" fillId="0" borderId="0" xfId="0" applyNumberFormat="1" applyFont="1" applyAlignment="1">
      <alignment vertical="center" wrapText="1"/>
    </xf>
    <xf numFmtId="49" fontId="8" fillId="5" borderId="6" xfId="0" quotePrefix="1" applyNumberFormat="1" applyFont="1" applyFill="1" applyBorder="1" applyAlignment="1">
      <alignment horizontal="center" wrapText="1"/>
    </xf>
    <xf numFmtId="49" fontId="0" fillId="0" borderId="7" xfId="0" applyNumberFormat="1" applyFill="1" applyBorder="1" applyAlignment="1">
      <alignment horizontal="center" wrapText="1"/>
    </xf>
    <xf numFmtId="49" fontId="0" fillId="0" borderId="8" xfId="0" applyNumberFormat="1" applyFill="1" applyBorder="1" applyAlignment="1">
      <alignment horizontal="center" wrapText="1"/>
    </xf>
    <xf numFmtId="49" fontId="20" fillId="0" borderId="0" xfId="0" quotePrefix="1" applyNumberFormat="1" applyFont="1" applyAlignment="1">
      <alignment wrapText="1"/>
    </xf>
    <xf numFmtId="49" fontId="8" fillId="0" borderId="0" xfId="0" applyNumberFormat="1" applyFont="1" applyAlignment="1">
      <alignment wrapText="1"/>
    </xf>
    <xf numFmtId="49" fontId="12" fillId="8" borderId="7" xfId="0" quotePrefix="1" applyNumberFormat="1" applyFont="1" applyFill="1" applyBorder="1" applyAlignment="1">
      <alignment horizontal="center" wrapText="1"/>
    </xf>
    <xf numFmtId="49" fontId="12" fillId="8" borderId="8" xfId="0" applyNumberFormat="1" applyFont="1" applyFill="1" applyBorder="1" applyAlignment="1">
      <alignment horizontal="center" wrapText="1"/>
    </xf>
    <xf numFmtId="49" fontId="24" fillId="8" borderId="32" xfId="0" applyNumberFormat="1" applyFont="1" applyFill="1" applyBorder="1" applyAlignment="1">
      <alignment vertical="center"/>
    </xf>
    <xf numFmtId="49" fontId="0" fillId="8" borderId="57" xfId="0" applyNumberFormat="1" applyFill="1" applyBorder="1" applyAlignment="1">
      <alignment vertical="center"/>
    </xf>
    <xf numFmtId="49" fontId="24" fillId="8" borderId="40" xfId="0" applyNumberFormat="1" applyFont="1" applyFill="1" applyBorder="1" applyAlignment="1">
      <alignment vertical="center"/>
    </xf>
    <xf numFmtId="49" fontId="0" fillId="8" borderId="66" xfId="0" applyNumberFormat="1" applyFill="1" applyBorder="1" applyAlignment="1">
      <alignment vertical="center"/>
    </xf>
    <xf numFmtId="49" fontId="8" fillId="5" borderId="19" xfId="0" quotePrefix="1" applyNumberFormat="1" applyFont="1" applyFill="1" applyBorder="1" applyAlignment="1">
      <alignment horizontal="center" wrapText="1"/>
    </xf>
    <xf numFmtId="49" fontId="0" fillId="0" borderId="3" xfId="0" applyNumberFormat="1" applyFill="1" applyBorder="1" applyAlignment="1">
      <alignment horizontal="center" wrapText="1"/>
    </xf>
    <xf numFmtId="49" fontId="8" fillId="5" borderId="6" xfId="0" quotePrefix="1" applyNumberFormat="1" applyFont="1" applyFill="1" applyBorder="1" applyAlignment="1">
      <alignment horizontal="center" vertical="center" wrapText="1"/>
    </xf>
    <xf numFmtId="49" fontId="0" fillId="0" borderId="7" xfId="0" applyNumberFormat="1" applyFill="1" applyBorder="1" applyAlignment="1">
      <alignment horizontal="center" vertical="center" wrapText="1"/>
    </xf>
    <xf numFmtId="49" fontId="0" fillId="0" borderId="8" xfId="0" applyNumberFormat="1" applyFill="1" applyBorder="1" applyAlignment="1">
      <alignment horizontal="center" vertical="center" wrapText="1"/>
    </xf>
    <xf numFmtId="49" fontId="20" fillId="0" borderId="0" xfId="0" quotePrefix="1" applyNumberFormat="1" applyFont="1" applyAlignment="1">
      <alignment horizontal="left" vertical="center" wrapText="1"/>
    </xf>
    <xf numFmtId="49" fontId="12" fillId="8" borderId="7" xfId="0" quotePrefix="1" applyNumberFormat="1" applyFont="1" applyFill="1" applyBorder="1" applyAlignment="1">
      <alignment horizontal="center" vertical="center" wrapText="1"/>
    </xf>
    <xf numFmtId="49" fontId="12" fillId="8" borderId="8" xfId="0" applyNumberFormat="1" applyFont="1" applyFill="1" applyBorder="1" applyAlignment="1">
      <alignment horizontal="center" vertical="center" wrapText="1"/>
    </xf>
    <xf numFmtId="49" fontId="8" fillId="0" borderId="14" xfId="0" quotePrefix="1"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15" fillId="0" borderId="14" xfId="0" quotePrefix="1" applyNumberFormat="1" applyFont="1" applyFill="1" applyBorder="1" applyAlignment="1">
      <alignment vertical="center" wrapText="1"/>
    </xf>
    <xf numFmtId="49" fontId="13" fillId="0" borderId="14" xfId="0" quotePrefix="1" applyNumberFormat="1" applyFont="1" applyFill="1" applyBorder="1" applyAlignment="1">
      <alignment vertical="center" wrapText="1"/>
    </xf>
    <xf numFmtId="49" fontId="12" fillId="8" borderId="32" xfId="0" quotePrefix="1" applyNumberFormat="1" applyFont="1" applyFill="1" applyBorder="1" applyAlignment="1">
      <alignment horizontal="center" vertical="center" wrapText="1"/>
    </xf>
    <xf numFmtId="49" fontId="12" fillId="8" borderId="58" xfId="0" applyNumberFormat="1" applyFont="1" applyFill="1" applyBorder="1" applyAlignment="1">
      <alignment horizontal="center" vertical="center" wrapText="1"/>
    </xf>
    <xf numFmtId="49" fontId="12" fillId="8" borderId="0" xfId="0" applyNumberFormat="1" applyFont="1" applyFill="1" applyBorder="1" applyAlignment="1">
      <alignment vertical="center"/>
    </xf>
    <xf numFmtId="49" fontId="12" fillId="8" borderId="44" xfId="0" applyNumberFormat="1" applyFont="1" applyFill="1" applyBorder="1" applyAlignment="1">
      <alignment vertical="center"/>
    </xf>
    <xf numFmtId="49" fontId="12" fillId="8" borderId="26" xfId="0" quotePrefix="1" applyNumberFormat="1" applyFont="1" applyFill="1" applyBorder="1" applyAlignment="1">
      <alignment horizontal="center" vertical="center" wrapText="1"/>
    </xf>
    <xf numFmtId="49" fontId="12" fillId="8" borderId="5" xfId="0" quotePrefix="1" applyNumberFormat="1" applyFont="1" applyFill="1" applyBorder="1" applyAlignment="1">
      <alignment horizontal="center" vertical="center" wrapText="1"/>
    </xf>
    <xf numFmtId="49" fontId="12" fillId="8" borderId="27" xfId="0" quotePrefix="1" applyNumberFormat="1" applyFont="1" applyFill="1" applyBorder="1" applyAlignment="1">
      <alignment horizontal="center" vertical="center" wrapText="1"/>
    </xf>
    <xf numFmtId="49" fontId="12" fillId="8" borderId="28" xfId="0" applyNumberFormat="1" applyFont="1" applyFill="1" applyBorder="1" applyAlignment="1">
      <alignment vertical="center"/>
    </xf>
    <xf numFmtId="49" fontId="12" fillId="8" borderId="66" xfId="0" applyNumberFormat="1" applyFont="1" applyFill="1" applyBorder="1" applyAlignment="1">
      <alignment vertical="center"/>
    </xf>
    <xf numFmtId="49" fontId="8" fillId="0" borderId="15" xfId="0" quotePrefix="1" applyNumberFormat="1" applyFont="1" applyFill="1" applyBorder="1" applyAlignment="1">
      <alignment vertical="center" wrapText="1"/>
    </xf>
    <xf numFmtId="49" fontId="8" fillId="0" borderId="21" xfId="0" applyNumberFormat="1" applyFont="1" applyFill="1" applyBorder="1" applyAlignment="1">
      <alignment vertical="center" wrapText="1"/>
    </xf>
    <xf numFmtId="49" fontId="12" fillId="8" borderId="1" xfId="0" applyNumberFormat="1" applyFont="1" applyFill="1" applyBorder="1" applyAlignment="1">
      <alignment horizontal="center" vertical="center" wrapText="1"/>
    </xf>
    <xf numFmtId="49" fontId="8" fillId="0" borderId="0" xfId="0" applyNumberFormat="1" applyFont="1" applyAlignment="1">
      <alignment vertical="center"/>
    </xf>
    <xf numFmtId="49" fontId="12" fillId="8" borderId="1" xfId="0" applyNumberFormat="1" applyFont="1" applyFill="1" applyBorder="1" applyAlignment="1">
      <alignment vertical="center"/>
    </xf>
    <xf numFmtId="49" fontId="12" fillId="8" borderId="57" xfId="0" applyNumberFormat="1" applyFont="1" applyFill="1" applyBorder="1" applyAlignment="1">
      <alignment vertical="center"/>
    </xf>
    <xf numFmtId="49" fontId="12" fillId="8" borderId="1" xfId="0" quotePrefix="1" applyNumberFormat="1" applyFont="1" applyFill="1" applyBorder="1" applyAlignment="1">
      <alignment horizontal="center" vertical="center" wrapText="1"/>
    </xf>
    <xf numFmtId="49" fontId="2" fillId="8" borderId="17" xfId="0" quotePrefix="1" applyNumberFormat="1" applyFont="1" applyFill="1" applyBorder="1" applyAlignment="1">
      <alignment horizontal="center" vertical="center" wrapText="1"/>
    </xf>
    <xf numFmtId="49" fontId="2" fillId="8" borderId="9" xfId="0" applyNumberFormat="1" applyFont="1" applyFill="1" applyBorder="1" applyAlignment="1">
      <alignment horizontal="center" vertical="center" wrapText="1"/>
    </xf>
    <xf numFmtId="49" fontId="2" fillId="8" borderId="10" xfId="0" applyNumberFormat="1" applyFont="1" applyFill="1" applyBorder="1" applyAlignment="1">
      <alignment horizontal="center" vertical="center" wrapText="1"/>
    </xf>
    <xf numFmtId="49" fontId="9" fillId="0" borderId="0" xfId="0" applyNumberFormat="1" applyFont="1" applyAlignment="1">
      <alignment vertical="center"/>
    </xf>
    <xf numFmtId="49" fontId="0" fillId="0" borderId="0" xfId="0" applyNumberFormat="1" applyFont="1" applyAlignment="1">
      <alignment vertical="center"/>
    </xf>
    <xf numFmtId="49" fontId="2" fillId="8" borderId="9" xfId="0" quotePrefix="1" applyNumberFormat="1" applyFont="1" applyFill="1" applyBorder="1" applyAlignment="1">
      <alignment horizontal="center" vertical="center" wrapText="1"/>
    </xf>
    <xf numFmtId="49" fontId="2" fillId="8" borderId="48" xfId="0" quotePrefix="1" applyNumberFormat="1" applyFont="1" applyFill="1" applyBorder="1" applyAlignment="1">
      <alignment horizontal="center" vertical="center" wrapText="1"/>
    </xf>
    <xf numFmtId="49" fontId="12" fillId="8" borderId="5" xfId="0" applyNumberFormat="1" applyFont="1" applyFill="1" applyBorder="1" applyAlignment="1">
      <alignment horizontal="center" vertical="center" wrapText="1"/>
    </xf>
    <xf numFmtId="49" fontId="12" fillId="8" borderId="27" xfId="0" applyNumberFormat="1" applyFont="1" applyFill="1" applyBorder="1" applyAlignment="1">
      <alignment horizontal="center" vertical="center" wrapText="1"/>
    </xf>
    <xf numFmtId="49" fontId="12" fillId="8" borderId="57" xfId="0" applyNumberFormat="1" applyFont="1" applyFill="1" applyBorder="1" applyAlignment="1">
      <alignment horizontal="center" vertical="center" wrapText="1"/>
    </xf>
    <xf numFmtId="49" fontId="2" fillId="8" borderId="7" xfId="0" quotePrefix="1" applyNumberFormat="1"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2" fillId="8" borderId="8" xfId="0" applyNumberFormat="1" applyFont="1" applyFill="1" applyBorder="1" applyAlignment="1">
      <alignment horizontal="center" vertical="center" wrapText="1"/>
    </xf>
    <xf numFmtId="49" fontId="9" fillId="0" borderId="0" xfId="0" applyNumberFormat="1" applyFont="1" applyBorder="1" applyAlignment="1">
      <alignment vertical="center"/>
    </xf>
    <xf numFmtId="49" fontId="39" fillId="8" borderId="37" xfId="0" applyNumberFormat="1" applyFont="1" applyFill="1" applyBorder="1" applyAlignment="1">
      <alignment vertical="center"/>
    </xf>
    <xf numFmtId="49" fontId="2" fillId="8" borderId="37" xfId="0" applyNumberFormat="1" applyFont="1" applyFill="1" applyBorder="1" applyAlignment="1">
      <alignment vertical="center"/>
    </xf>
    <xf numFmtId="49" fontId="30" fillId="0" borderId="0" xfId="0" quotePrefix="1" applyNumberFormat="1" applyFont="1" applyAlignment="1">
      <alignment wrapText="1"/>
    </xf>
    <xf numFmtId="49" fontId="0" fillId="0" borderId="0" xfId="0" applyNumberFormat="1" applyAlignment="1">
      <alignment wrapText="1"/>
    </xf>
    <xf numFmtId="49" fontId="12" fillId="8" borderId="6" xfId="0" quotePrefix="1" applyNumberFormat="1" applyFont="1" applyFill="1" applyBorder="1" applyAlignment="1">
      <alignment horizontal="center" vertical="center" wrapText="1"/>
    </xf>
    <xf numFmtId="49" fontId="2" fillId="0" borderId="0" xfId="0" applyNumberFormat="1" applyFont="1" applyAlignment="1">
      <alignment wrapText="1"/>
    </xf>
    <xf numFmtId="49" fontId="32" fillId="0" borderId="6" xfId="0" quotePrefix="1"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12" fillId="0" borderId="6" xfId="0" quotePrefix="1" applyNumberFormat="1" applyFont="1" applyFill="1" applyBorder="1" applyAlignment="1">
      <alignment horizontal="left" vertical="center" wrapText="1"/>
    </xf>
    <xf numFmtId="49" fontId="0" fillId="0" borderId="8" xfId="0" applyNumberFormat="1" applyFill="1" applyBorder="1" applyAlignment="1">
      <alignment horizontal="left" vertical="center" wrapText="1"/>
    </xf>
    <xf numFmtId="49" fontId="12" fillId="8" borderId="6" xfId="0" quotePrefix="1" applyNumberFormat="1" applyFont="1" applyFill="1" applyBorder="1" applyAlignment="1">
      <alignment horizontal="center" vertical="top" wrapText="1"/>
    </xf>
    <xf numFmtId="49" fontId="2" fillId="8" borderId="8" xfId="0" applyNumberFormat="1" applyFont="1" applyFill="1" applyBorder="1" applyAlignment="1">
      <alignment horizontal="center" vertical="top" wrapText="1"/>
    </xf>
    <xf numFmtId="49" fontId="12" fillId="8" borderId="17" xfId="0" quotePrefix="1" applyNumberFormat="1" applyFont="1" applyFill="1" applyBorder="1" applyAlignment="1">
      <alignment horizontal="center" vertical="center" wrapText="1"/>
    </xf>
    <xf numFmtId="49" fontId="26" fillId="8" borderId="33" xfId="0" applyNumberFormat="1" applyFont="1" applyFill="1" applyBorder="1" applyAlignment="1">
      <alignment vertical="top"/>
    </xf>
    <xf numFmtId="49" fontId="2" fillId="8" borderId="0" xfId="0" applyNumberFormat="1" applyFont="1" applyFill="1" applyBorder="1" applyAlignment="1">
      <alignment vertical="top"/>
    </xf>
    <xf numFmtId="49" fontId="26" fillId="8" borderId="37" xfId="0" applyNumberFormat="1" applyFont="1" applyFill="1" applyBorder="1" applyAlignment="1">
      <alignment vertical="center"/>
    </xf>
    <xf numFmtId="49" fontId="12" fillId="8" borderId="17" xfId="0" quotePrefix="1" applyNumberFormat="1" applyFont="1" applyFill="1" applyBorder="1" applyAlignment="1">
      <alignment horizontal="left" vertical="top" wrapText="1"/>
    </xf>
    <xf numFmtId="49" fontId="2" fillId="8" borderId="10" xfId="0" applyNumberFormat="1" applyFont="1" applyFill="1" applyBorder="1" applyAlignment="1">
      <alignment horizontal="left" vertical="top" wrapText="1"/>
    </xf>
    <xf numFmtId="49" fontId="26" fillId="8" borderId="32" xfId="0" applyNumberFormat="1" applyFont="1" applyFill="1" applyBorder="1" applyAlignment="1">
      <alignment vertical="top"/>
    </xf>
    <xf numFmtId="49" fontId="26" fillId="8" borderId="1" xfId="0" applyNumberFormat="1" applyFont="1" applyFill="1" applyBorder="1" applyAlignment="1">
      <alignment vertical="top"/>
    </xf>
    <xf numFmtId="49" fontId="12" fillId="8" borderId="17" xfId="0" quotePrefix="1" applyNumberFormat="1" applyFont="1" applyFill="1" applyBorder="1" applyAlignment="1">
      <alignment horizontal="center" vertical="top" wrapText="1"/>
    </xf>
    <xf numFmtId="49" fontId="2" fillId="8" borderId="7" xfId="0" applyNumberFormat="1" applyFont="1" applyFill="1" applyBorder="1" applyAlignment="1">
      <alignment horizontal="center" vertical="top" wrapText="1"/>
    </xf>
    <xf numFmtId="49" fontId="3" fillId="0" borderId="0" xfId="0" applyNumberFormat="1" applyFont="1" applyAlignment="1">
      <alignment wrapText="1"/>
    </xf>
    <xf numFmtId="49" fontId="8" fillId="0" borderId="0" xfId="0" quotePrefix="1" applyNumberFormat="1" applyFont="1" applyAlignment="1">
      <alignment wrapText="1"/>
    </xf>
    <xf numFmtId="49" fontId="26" fillId="8" borderId="8" xfId="0" applyNumberFormat="1" applyFont="1" applyFill="1" applyBorder="1" applyAlignment="1">
      <alignment vertical="center"/>
    </xf>
    <xf numFmtId="49" fontId="2" fillId="8" borderId="2" xfId="0" applyNumberFormat="1" applyFont="1" applyFill="1" applyBorder="1" applyAlignment="1">
      <alignment vertical="center"/>
    </xf>
    <xf numFmtId="49" fontId="8" fillId="4" borderId="17" xfId="0" quotePrefix="1" applyNumberFormat="1" applyFont="1" applyFill="1" applyBorder="1" applyAlignment="1">
      <alignment horizontal="center" vertical="center" wrapText="1"/>
    </xf>
    <xf numFmtId="49" fontId="0" fillId="0" borderId="10" xfId="0" applyNumberFormat="1" applyFill="1" applyBorder="1" applyAlignment="1">
      <alignment horizontal="center" vertical="center" wrapText="1"/>
    </xf>
    <xf numFmtId="49" fontId="8" fillId="4" borderId="6" xfId="0" quotePrefix="1" applyNumberFormat="1" applyFont="1" applyFill="1" applyBorder="1" applyAlignment="1">
      <alignment horizontal="center" vertical="center" wrapText="1"/>
    </xf>
    <xf numFmtId="49" fontId="2" fillId="8" borderId="6" xfId="0" quotePrefix="1" applyNumberFormat="1" applyFont="1" applyFill="1" applyBorder="1" applyAlignment="1">
      <alignment horizontal="center" vertical="center" wrapText="1"/>
    </xf>
    <xf numFmtId="49" fontId="3" fillId="0" borderId="0" xfId="0" quotePrefix="1" applyNumberFormat="1" applyFont="1" applyAlignment="1">
      <alignment horizontal="left" wrapText="1"/>
    </xf>
    <xf numFmtId="49" fontId="0" fillId="0" borderId="0" xfId="0" quotePrefix="1" applyNumberFormat="1" applyFont="1" applyAlignment="1">
      <alignment wrapText="1"/>
    </xf>
    <xf numFmtId="49" fontId="0" fillId="0" borderId="0" xfId="0" applyNumberFormat="1" applyFont="1" applyAlignment="1">
      <alignment wrapText="1"/>
    </xf>
    <xf numFmtId="49" fontId="20" fillId="2" borderId="0" xfId="0" quotePrefix="1" applyNumberFormat="1" applyFont="1" applyFill="1" applyAlignment="1">
      <alignment vertical="center" wrapText="1"/>
    </xf>
    <xf numFmtId="49" fontId="20" fillId="2" borderId="0" xfId="0" applyNumberFormat="1" applyFont="1" applyFill="1" applyAlignment="1">
      <alignment vertical="center" wrapText="1"/>
    </xf>
    <xf numFmtId="0" fontId="0" fillId="2" borderId="0" xfId="0" applyFill="1" applyAlignment="1">
      <alignment vertical="center" wrapText="1"/>
    </xf>
    <xf numFmtId="0" fontId="0" fillId="2" borderId="0" xfId="0" applyFill="1" applyAlignment="1">
      <alignment vertical="center"/>
    </xf>
    <xf numFmtId="49" fontId="12" fillId="8" borderId="68" xfId="0" quotePrefix="1" applyNumberFormat="1" applyFont="1" applyFill="1" applyBorder="1" applyAlignment="1">
      <alignment vertical="center" wrapText="1"/>
    </xf>
    <xf numFmtId="0" fontId="0" fillId="0" borderId="44" xfId="0" applyBorder="1" applyAlignment="1">
      <alignment vertical="center"/>
    </xf>
    <xf numFmtId="0" fontId="0" fillId="0" borderId="66" xfId="0" applyBorder="1" applyAlignment="1">
      <alignment vertical="center"/>
    </xf>
    <xf numFmtId="49" fontId="12" fillId="4" borderId="25" xfId="0" quotePrefix="1" applyNumberFormat="1" applyFont="1" applyFill="1" applyBorder="1" applyAlignment="1">
      <alignment vertical="center" wrapText="1"/>
    </xf>
    <xf numFmtId="49" fontId="8" fillId="0" borderId="25" xfId="0" applyNumberFormat="1" applyFont="1" applyFill="1" applyBorder="1" applyAlignment="1">
      <alignment vertical="center" wrapText="1"/>
    </xf>
    <xf numFmtId="49" fontId="8" fillId="0" borderId="6" xfId="0" quotePrefix="1" applyNumberFormat="1" applyFont="1" applyFill="1" applyBorder="1" applyAlignment="1">
      <alignment horizontal="right" vertical="center" wrapText="1"/>
    </xf>
    <xf numFmtId="49" fontId="8" fillId="0" borderId="8" xfId="0" quotePrefix="1" applyNumberFormat="1" applyFont="1" applyFill="1" applyBorder="1" applyAlignment="1">
      <alignment horizontal="right" vertical="center" wrapText="1"/>
    </xf>
    <xf numFmtId="49" fontId="8" fillId="8" borderId="7" xfId="0" applyNumberFormat="1" applyFont="1" applyFill="1" applyBorder="1" applyAlignment="1">
      <alignment horizontal="center" vertical="center" wrapText="1"/>
    </xf>
    <xf numFmtId="49" fontId="8" fillId="8" borderId="8" xfId="0" applyNumberFormat="1" applyFont="1" applyFill="1" applyBorder="1" applyAlignment="1">
      <alignment horizontal="center" vertical="center" wrapText="1"/>
    </xf>
    <xf numFmtId="49" fontId="0" fillId="5" borderId="19" xfId="0" quotePrefix="1" applyNumberFormat="1" applyFont="1" applyFill="1" applyBorder="1" applyAlignment="1">
      <alignment vertical="center" wrapText="1"/>
    </xf>
    <xf numFmtId="49" fontId="0" fillId="5" borderId="4" xfId="0" applyNumberFormat="1" applyFont="1" applyFill="1" applyBorder="1" applyAlignment="1">
      <alignment vertical="center" wrapText="1"/>
    </xf>
    <xf numFmtId="49" fontId="0" fillId="5" borderId="6" xfId="0" quotePrefix="1" applyNumberFormat="1" applyFont="1" applyFill="1" applyBorder="1" applyAlignment="1">
      <alignment horizontal="center" vertical="center" wrapText="1"/>
    </xf>
    <xf numFmtId="49" fontId="0" fillId="0" borderId="7" xfId="0" applyNumberFormat="1" applyFont="1" applyFill="1" applyBorder="1" applyAlignment="1">
      <alignment horizontal="center" vertical="center" wrapText="1"/>
    </xf>
    <xf numFmtId="49" fontId="0" fillId="0" borderId="8" xfId="0" applyNumberFormat="1" applyFont="1" applyFill="1" applyBorder="1" applyAlignment="1">
      <alignment horizontal="center" vertical="center" wrapText="1"/>
    </xf>
    <xf numFmtId="3" fontId="0" fillId="0" borderId="6" xfId="0" applyNumberFormat="1" applyFont="1" applyFill="1" applyBorder="1" applyAlignment="1">
      <alignment horizontal="right" vertical="center" wrapText="1"/>
    </xf>
    <xf numFmtId="3" fontId="0" fillId="0" borderId="7" xfId="0" applyNumberFormat="1" applyFont="1" applyFill="1" applyBorder="1" applyAlignment="1">
      <alignment horizontal="right" vertical="center" wrapText="1"/>
    </xf>
    <xf numFmtId="3" fontId="0" fillId="0" borderId="8" xfId="0" applyNumberFormat="1" applyFont="1" applyFill="1" applyBorder="1" applyAlignment="1">
      <alignment horizontal="right" vertical="center" wrapText="1"/>
    </xf>
    <xf numFmtId="3" fontId="0" fillId="0" borderId="6" xfId="0" applyNumberFormat="1" applyFont="1" applyFill="1" applyBorder="1" applyAlignment="1">
      <alignment horizontal="right" vertical="center"/>
    </xf>
    <xf numFmtId="3" fontId="0" fillId="0" borderId="7" xfId="0" applyNumberFormat="1" applyFont="1" applyFill="1" applyBorder="1" applyAlignment="1">
      <alignment horizontal="right" vertical="center"/>
    </xf>
    <xf numFmtId="3" fontId="0" fillId="0" borderId="8" xfId="0" applyNumberFormat="1" applyFont="1" applyFill="1" applyBorder="1" applyAlignment="1">
      <alignment horizontal="right" vertical="center"/>
    </xf>
    <xf numFmtId="49" fontId="0" fillId="0" borderId="0" xfId="0" quotePrefix="1" applyNumberFormat="1" applyFont="1" applyAlignment="1">
      <alignment vertical="center" wrapText="1"/>
    </xf>
    <xf numFmtId="49" fontId="0" fillId="0" borderId="0" xfId="0" applyNumberFormat="1" applyFont="1" applyAlignment="1">
      <alignment vertical="center" wrapText="1"/>
    </xf>
    <xf numFmtId="49" fontId="2" fillId="8" borderId="33" xfId="0" quotePrefix="1" applyNumberFormat="1" applyFont="1" applyFill="1" applyBorder="1" applyAlignment="1">
      <alignment vertical="center" wrapText="1"/>
    </xf>
    <xf numFmtId="49" fontId="2" fillId="8" borderId="44" xfId="0" applyNumberFormat="1" applyFont="1" applyFill="1" applyBorder="1" applyAlignment="1">
      <alignment vertical="center" wrapText="1"/>
    </xf>
    <xf numFmtId="3" fontId="2" fillId="8" borderId="7" xfId="0" quotePrefix="1" applyNumberFormat="1" applyFont="1" applyFill="1" applyBorder="1" applyAlignment="1">
      <alignment horizontal="center" vertical="center" wrapText="1"/>
    </xf>
    <xf numFmtId="3" fontId="2" fillId="8" borderId="7" xfId="0" applyNumberFormat="1" applyFont="1" applyFill="1" applyBorder="1" applyAlignment="1">
      <alignment horizontal="center" vertical="center" wrapText="1"/>
    </xf>
    <xf numFmtId="3" fontId="2" fillId="8" borderId="8" xfId="0" applyNumberFormat="1" applyFont="1" applyFill="1" applyBorder="1" applyAlignment="1">
      <alignment horizontal="center" vertical="center" wrapText="1"/>
    </xf>
    <xf numFmtId="49" fontId="39" fillId="8" borderId="40" xfId="0" applyNumberFormat="1" applyFont="1" applyFill="1" applyBorder="1" applyAlignment="1">
      <alignment vertical="center"/>
    </xf>
    <xf numFmtId="49" fontId="2" fillId="8" borderId="66" xfId="0" applyNumberFormat="1" applyFont="1" applyFill="1" applyBorder="1" applyAlignment="1">
      <alignment vertical="center"/>
    </xf>
    <xf numFmtId="0" fontId="39" fillId="8" borderId="26" xfId="0" applyFont="1" applyFill="1" applyBorder="1" applyAlignment="1">
      <alignment horizontal="center" vertical="center" wrapText="1"/>
    </xf>
    <xf numFmtId="0" fontId="39" fillId="8" borderId="27" xfId="0" applyFont="1" applyFill="1" applyBorder="1" applyAlignment="1">
      <alignment horizontal="center" vertical="center" wrapText="1"/>
    </xf>
    <xf numFmtId="49" fontId="3" fillId="2" borderId="0" xfId="0" applyNumberFormat="1" applyFont="1" applyFill="1" applyAlignment="1">
      <alignment horizontal="left" wrapText="1" shrinkToFit="1"/>
    </xf>
    <xf numFmtId="49" fontId="28" fillId="2" borderId="0" xfId="0" applyNumberFormat="1" applyFont="1" applyFill="1" applyAlignment="1">
      <alignment horizontal="left" wrapText="1" shrinkToFit="1"/>
    </xf>
  </cellXfs>
  <cellStyles count="4">
    <cellStyle name="Hyperlink" xfId="3" builtinId="8"/>
    <cellStyle name="Normal" xfId="0" builtinId="0"/>
    <cellStyle name="Normal 4"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tabSelected="1" workbookViewId="0">
      <selection activeCell="D21" sqref="D21"/>
    </sheetView>
  </sheetViews>
  <sheetFormatPr defaultRowHeight="14.6"/>
  <cols>
    <col min="2" max="2" width="9.84375" bestFit="1" customWidth="1"/>
    <col min="3" max="3" width="131.53515625" bestFit="1" customWidth="1"/>
  </cols>
  <sheetData>
    <row r="1" spans="1:3" ht="23.15">
      <c r="A1" s="5" t="s">
        <v>1144</v>
      </c>
      <c r="B1" s="5"/>
      <c r="C1" s="5"/>
    </row>
    <row r="2" spans="1:3" ht="20.6">
      <c r="A2" s="4" t="s">
        <v>43</v>
      </c>
      <c r="B2" s="3"/>
      <c r="C2" s="3"/>
    </row>
    <row r="4" spans="1:3" ht="20.6">
      <c r="A4" s="2" t="s">
        <v>42</v>
      </c>
    </row>
    <row r="5" spans="1:3">
      <c r="A5" s="6" t="s">
        <v>86</v>
      </c>
      <c r="B5" s="7"/>
      <c r="C5" s="7"/>
    </row>
    <row r="6" spans="1:3">
      <c r="B6" s="9" t="s">
        <v>1</v>
      </c>
      <c r="C6" s="379" t="s">
        <v>49</v>
      </c>
    </row>
    <row r="7" spans="1:3">
      <c r="B7" s="9" t="s">
        <v>2</v>
      </c>
      <c r="C7" s="379" t="s">
        <v>50</v>
      </c>
    </row>
    <row r="8" spans="1:3">
      <c r="B8" s="9" t="s">
        <v>4</v>
      </c>
      <c r="C8" s="379" t="s">
        <v>52</v>
      </c>
    </row>
    <row r="9" spans="1:3">
      <c r="B9" s="9" t="s">
        <v>1214</v>
      </c>
      <c r="C9" s="569" t="s">
        <v>1215</v>
      </c>
    </row>
    <row r="10" spans="1:3">
      <c r="B10" s="9"/>
    </row>
    <row r="11" spans="1:3">
      <c r="A11" s="6" t="s">
        <v>172</v>
      </c>
      <c r="B11" s="10"/>
      <c r="C11" s="7"/>
    </row>
    <row r="12" spans="1:3">
      <c r="B12" s="9" t="s">
        <v>5</v>
      </c>
      <c r="C12" s="379" t="s">
        <v>51</v>
      </c>
    </row>
    <row r="13" spans="1:3">
      <c r="B13" s="9" t="s">
        <v>6</v>
      </c>
      <c r="C13" s="569" t="s">
        <v>1215</v>
      </c>
    </row>
    <row r="14" spans="1:3">
      <c r="B14" s="9" t="s">
        <v>27</v>
      </c>
      <c r="C14" s="379" t="s">
        <v>54</v>
      </c>
    </row>
    <row r="15" spans="1:3">
      <c r="B15" s="9" t="s">
        <v>28</v>
      </c>
      <c r="C15" s="379" t="s">
        <v>55</v>
      </c>
    </row>
    <row r="16" spans="1:3">
      <c r="B16" s="9" t="s">
        <v>29</v>
      </c>
      <c r="C16" s="379" t="s">
        <v>56</v>
      </c>
    </row>
    <row r="17" spans="1:3">
      <c r="B17" s="9" t="s">
        <v>3</v>
      </c>
      <c r="C17" s="379" t="s">
        <v>53</v>
      </c>
    </row>
    <row r="18" spans="1:3">
      <c r="B18" s="9"/>
    </row>
    <row r="19" spans="1:3">
      <c r="A19" s="6" t="s">
        <v>44</v>
      </c>
      <c r="B19" s="10"/>
      <c r="C19" s="7"/>
    </row>
    <row r="20" spans="1:3">
      <c r="B20" s="9" t="s">
        <v>20</v>
      </c>
      <c r="C20" s="379" t="s">
        <v>21</v>
      </c>
    </row>
    <row r="21" spans="1:3">
      <c r="B21" s="9" t="s">
        <v>34</v>
      </c>
      <c r="C21" s="379" t="s">
        <v>57</v>
      </c>
    </row>
    <row r="22" spans="1:3">
      <c r="B22" s="9" t="s">
        <v>35</v>
      </c>
      <c r="C22" s="379" t="s">
        <v>58</v>
      </c>
    </row>
    <row r="23" spans="1:3">
      <c r="B23" s="9" t="s">
        <v>19</v>
      </c>
      <c r="C23" s="379" t="s">
        <v>59</v>
      </c>
    </row>
    <row r="24" spans="1:3">
      <c r="B24" s="9" t="s">
        <v>12</v>
      </c>
      <c r="C24" s="379" t="s">
        <v>60</v>
      </c>
    </row>
    <row r="25" spans="1:3">
      <c r="B25" s="9" t="s">
        <v>38</v>
      </c>
      <c r="C25" s="379" t="s">
        <v>75</v>
      </c>
    </row>
    <row r="26" spans="1:3">
      <c r="B26" s="9" t="s">
        <v>0</v>
      </c>
      <c r="C26" s="379" t="s">
        <v>61</v>
      </c>
    </row>
    <row r="27" spans="1:3">
      <c r="B27" s="9" t="s">
        <v>13</v>
      </c>
      <c r="C27" s="379" t="s">
        <v>62</v>
      </c>
    </row>
    <row r="28" spans="1:3">
      <c r="B28" s="9" t="s">
        <v>14</v>
      </c>
      <c r="C28" s="379" t="s">
        <v>63</v>
      </c>
    </row>
    <row r="29" spans="1:3">
      <c r="B29" s="9" t="s">
        <v>39</v>
      </c>
      <c r="C29" s="379" t="s">
        <v>76</v>
      </c>
    </row>
    <row r="30" spans="1:3">
      <c r="B30" s="9" t="s">
        <v>15</v>
      </c>
      <c r="C30" s="379" t="s">
        <v>64</v>
      </c>
    </row>
    <row r="31" spans="1:3">
      <c r="B31" s="9" t="s">
        <v>16</v>
      </c>
      <c r="C31" s="379" t="s">
        <v>65</v>
      </c>
    </row>
    <row r="32" spans="1:3">
      <c r="B32" s="9" t="s">
        <v>37</v>
      </c>
      <c r="C32" s="379" t="s">
        <v>66</v>
      </c>
    </row>
    <row r="33" spans="1:3">
      <c r="B33" s="9"/>
    </row>
    <row r="34" spans="1:3">
      <c r="A34" s="6" t="s">
        <v>45</v>
      </c>
      <c r="B34" s="10"/>
      <c r="C34" s="7"/>
    </row>
    <row r="35" spans="1:3">
      <c r="B35" s="9" t="s">
        <v>7</v>
      </c>
      <c r="C35" s="379" t="s">
        <v>67</v>
      </c>
    </row>
    <row r="36" spans="1:3">
      <c r="B36" s="9" t="s">
        <v>8</v>
      </c>
      <c r="C36" s="379" t="s">
        <v>68</v>
      </c>
    </row>
    <row r="37" spans="1:3">
      <c r="B37" s="9" t="s">
        <v>9</v>
      </c>
      <c r="C37" s="379" t="s">
        <v>69</v>
      </c>
    </row>
    <row r="38" spans="1:3">
      <c r="B38" s="9" t="s">
        <v>10</v>
      </c>
      <c r="C38" s="379" t="s">
        <v>70</v>
      </c>
    </row>
    <row r="39" spans="1:3">
      <c r="B39" s="9" t="s">
        <v>11</v>
      </c>
      <c r="C39" s="379" t="s">
        <v>71</v>
      </c>
    </row>
    <row r="40" spans="1:3">
      <c r="B40" s="9"/>
    </row>
    <row r="41" spans="1:3">
      <c r="A41" s="6" t="s">
        <v>46</v>
      </c>
      <c r="B41" s="10"/>
      <c r="C41" s="7"/>
    </row>
    <row r="42" spans="1:3">
      <c r="B42" s="9" t="s">
        <v>22</v>
      </c>
      <c r="C42" s="379" t="s">
        <v>72</v>
      </c>
    </row>
    <row r="43" spans="1:3">
      <c r="B43" s="9" t="s">
        <v>1150</v>
      </c>
      <c r="C43" s="379" t="s">
        <v>1151</v>
      </c>
    </row>
    <row r="44" spans="1:3">
      <c r="B44" s="9"/>
    </row>
    <row r="45" spans="1:3">
      <c r="A45" s="6" t="s">
        <v>47</v>
      </c>
      <c r="B45" s="10"/>
      <c r="C45" s="7"/>
    </row>
    <row r="46" spans="1:3">
      <c r="B46" s="9" t="s">
        <v>30</v>
      </c>
      <c r="C46" s="379" t="s">
        <v>73</v>
      </c>
    </row>
    <row r="47" spans="1:3">
      <c r="B47" s="9" t="s">
        <v>31</v>
      </c>
      <c r="C47" s="379" t="s">
        <v>32</v>
      </c>
    </row>
    <row r="48" spans="1:3">
      <c r="B48" s="9" t="s">
        <v>33</v>
      </c>
      <c r="C48" s="379" t="s">
        <v>74</v>
      </c>
    </row>
    <row r="49" spans="2:3">
      <c r="B49" s="9" t="s">
        <v>40</v>
      </c>
      <c r="C49" s="379" t="s">
        <v>578</v>
      </c>
    </row>
  </sheetData>
  <hyperlinks>
    <hyperlink ref="C6" location="'EU CC1'!A1" display="EU CC1: Composition of regulatory own funds"/>
    <hyperlink ref="C7" location="'EU CC2'!A1" display="EU CC2: Reconciliation of regulatory own funds to balance sheet in the audited financial statements"/>
    <hyperlink ref="C8" location="'EU KM1'!A1" display="EU KM1: Key metrics template"/>
    <hyperlink ref="C12" location="'EU CCyB1'!A1" display="EU CCyB1: Geographical distribution of credit exposures relevant for the calculation of the countercyclical buffer"/>
    <hyperlink ref="C13" location="'EU CCyB2'!A1" display="EU CCyB2: Amount of institution:specific countercyclical capital buffer "/>
    <hyperlink ref="C14" location="'EU LR1'!A1" display="EU LR1: LRSum – Summary reconciliation of accounting assets and leverage ratio exposures"/>
    <hyperlink ref="C15" location="'EU LR2'!A1" display="EU LR2: LRCom – Leverage ratio common disclosure"/>
    <hyperlink ref="C16" location="'EU LR3'!A1" display="EU LR3: LRSpl: Split:up of on balance sheet exposures (excluding derivatives, SFTs and exempted exposures)"/>
    <hyperlink ref="C17" location="'EU OV1'!A1" display="EU OV1: Overview of risk weighted exposure amounts"/>
    <hyperlink ref="C20" location="'EU CQ1'!A1" display="EU CQ1: Credit quality of forborne exposures"/>
    <hyperlink ref="C21" location="'EU CQ4'!A1" display="EU CQ4: Quality of non:performing exposures by geography"/>
    <hyperlink ref="C22" location="'EU CQ5'!A1" display="EU CQ5:  Credit quality of loans and advances to non:financial corporations by industry"/>
    <hyperlink ref="C23" location="'EU CR1'!A1" display="EU CR1: Performing and non:performing exposures and related provisions. "/>
    <hyperlink ref="C24" location="'EU CR1-A'!A1" display="EU CR1-A:  Maturity of exposures"/>
    <hyperlink ref="C25" location="'EU CR2'!A1" display="EU CR2: Changes in the stock of non-performing loans and advances"/>
    <hyperlink ref="C26" location="'EU CR3'!A1" display="EU CR3:  CRM techniques overview:  Disclosure of the use of credit risk mitigation techniques"/>
    <hyperlink ref="C27" location="'EU CR4'!A1" display="EU CR4: standardised approach – Credit risk exposure and CRM effects"/>
    <hyperlink ref="C28" location="'EU CR5'!A1" display="EU CR5: standardised approach"/>
    <hyperlink ref="C29" location="'EU CR6'!A1" display="EU CR6: IRB Approach – Credit risk exposures by exposure class and PD range "/>
    <hyperlink ref="C30" location="'EU CR7-A'!A1" display="EU CR7-A: IRB approach – Disclosure of the extent of the use of CRM techniques"/>
    <hyperlink ref="C31" location="'EU CR8'!A1" display="EU CR8:  RWEA flow statements of credit risk exposures under the IRB approach "/>
    <hyperlink ref="C32" location="'EU CR10'!A1" display="EU CR10: Specialised lending and equity exposures under the simple riskweighted approach"/>
    <hyperlink ref="C35" location="'EU CCR1'!A1" display="EU CCR1: Analysis of CCR exposure by approach"/>
    <hyperlink ref="C36" location="'EU CCR2'!A1" display="EU CCR2: Transactions subject to own funds requirements for CVA risk"/>
    <hyperlink ref="C37" location="'EU CCR4'!A1" display="EU CCR4: IRB approach – CCR exposures by exposure class and PD scale"/>
    <hyperlink ref="C38" location="'EU CCR5'!A1" display="EU CCR5: Composition of collateral for CCR exposures"/>
    <hyperlink ref="C39" location="'EU CCR8'!A1" display="EU CCR8: Exposures to CCPs"/>
    <hyperlink ref="C42" location="'EU MR1'!A1" display="EU MR1: Market risk under the standardised approach"/>
    <hyperlink ref="C46" location="'EU LIQ1'!A1" display="EU LIQ1: Quantitative information of LCR"/>
    <hyperlink ref="C47" location="'EU LIQ2'!A1" display="EU LIQ2: Net Stable Funding Ratio "/>
    <hyperlink ref="C48" location="'EU LIQB'!A1" display="EU LIQB:  on qualitative information on LCR, which complements template EU LIQ1."/>
    <hyperlink ref="C49" location="'FFFS 2010 7'!A1" display="Information to conform with FFFS 2010:7"/>
    <hyperlink ref="C43" location="'EU IRRBB1'!A1" display="EU IRRBB1: Interest rate risks of non-trading book activities "/>
    <hyperlink ref="C9" location="'EU KM2'!A1" display="EU KM2: Key metrics - MREL and, where applicable, G-SII requirement for own funds and eligible liabilities"/>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ColWidth="9.15234375" defaultRowHeight="14.6"/>
  <cols>
    <col min="1" max="2" width="8.15234375" style="79" customWidth="1"/>
    <col min="3" max="3" width="130.3828125" style="79" customWidth="1"/>
    <col min="4" max="4" width="18.84375" style="20" customWidth="1"/>
    <col min="5" max="5" width="16.53515625" style="20" customWidth="1"/>
    <col min="6" max="6" width="14.3828125" style="79" customWidth="1"/>
    <col min="7" max="16384" width="9.15234375" style="79"/>
  </cols>
  <sheetData>
    <row r="1" spans="1:7" s="385" customFormat="1" ht="16" customHeight="1">
      <c r="A1" s="386" t="s">
        <v>1145</v>
      </c>
      <c r="B1" s="386"/>
      <c r="C1" s="386"/>
      <c r="D1" s="387"/>
      <c r="E1" s="84"/>
      <c r="F1" s="388"/>
      <c r="G1" s="388"/>
    </row>
    <row r="2" spans="1:7" ht="15" customHeight="1">
      <c r="A2" s="78"/>
      <c r="B2" s="78"/>
      <c r="C2" s="78"/>
      <c r="D2" s="82"/>
      <c r="E2" s="82"/>
      <c r="F2" s="78"/>
    </row>
    <row r="3" spans="1:7" ht="21" customHeight="1">
      <c r="A3" s="78"/>
      <c r="B3" s="613" t="s">
        <v>1111</v>
      </c>
      <c r="C3" s="614"/>
      <c r="D3" s="82"/>
      <c r="E3" s="82"/>
      <c r="F3" s="78"/>
    </row>
    <row r="4" spans="1:7" ht="21" customHeight="1">
      <c r="A4" s="169"/>
      <c r="B4" s="162"/>
      <c r="C4" s="163"/>
      <c r="D4" s="164"/>
      <c r="E4" s="164"/>
      <c r="F4" s="169"/>
    </row>
    <row r="5" spans="1:7" ht="15" customHeight="1">
      <c r="A5" s="78"/>
      <c r="B5" s="78"/>
      <c r="C5" s="179"/>
      <c r="D5" s="82"/>
      <c r="E5" s="82"/>
      <c r="F5" s="78"/>
    </row>
    <row r="6" spans="1:7" ht="15" customHeight="1">
      <c r="A6" s="78"/>
      <c r="B6" s="209" t="s">
        <v>173</v>
      </c>
      <c r="C6" s="362"/>
      <c r="D6" s="615" t="s">
        <v>945</v>
      </c>
      <c r="E6" s="616"/>
      <c r="F6" s="78"/>
    </row>
    <row r="7" spans="1:7" ht="15" customHeight="1">
      <c r="A7" s="78"/>
      <c r="B7" s="617"/>
      <c r="C7" s="618"/>
      <c r="D7" s="190" t="s">
        <v>87</v>
      </c>
      <c r="E7" s="189" t="s">
        <v>94</v>
      </c>
      <c r="F7" s="78"/>
    </row>
    <row r="8" spans="1:7" ht="15" customHeight="1">
      <c r="A8" s="78"/>
      <c r="B8" s="619"/>
      <c r="C8" s="620"/>
      <c r="D8" s="190" t="s">
        <v>1193</v>
      </c>
      <c r="E8" s="189" t="s">
        <v>1194</v>
      </c>
      <c r="F8" s="78"/>
    </row>
    <row r="9" spans="1:7" ht="15" customHeight="1">
      <c r="A9" s="78"/>
      <c r="B9" s="621" t="s">
        <v>946</v>
      </c>
      <c r="C9" s="622"/>
      <c r="D9" s="611"/>
      <c r="E9" s="612"/>
      <c r="F9" s="78"/>
    </row>
    <row r="10" spans="1:7" ht="18" customHeight="1">
      <c r="A10" s="78"/>
      <c r="B10" s="11" t="s">
        <v>88</v>
      </c>
      <c r="C10" s="12" t="s">
        <v>947</v>
      </c>
      <c r="D10" s="13">
        <v>351502.39456599997</v>
      </c>
      <c r="E10" s="13">
        <v>324537</v>
      </c>
      <c r="F10" s="78"/>
    </row>
    <row r="11" spans="1:7" ht="18" customHeight="1">
      <c r="A11" s="78"/>
      <c r="B11" s="11" t="s">
        <v>90</v>
      </c>
      <c r="C11" s="12" t="s">
        <v>948</v>
      </c>
      <c r="D11" s="520" t="s">
        <v>1160</v>
      </c>
      <c r="E11" s="520" t="s">
        <v>1160</v>
      </c>
      <c r="F11" s="78"/>
    </row>
    <row r="12" spans="1:7" ht="18" customHeight="1">
      <c r="A12" s="78"/>
      <c r="B12" s="11" t="s">
        <v>92</v>
      </c>
      <c r="C12" s="12" t="s">
        <v>949</v>
      </c>
      <c r="D12" s="13">
        <v>-12220</v>
      </c>
      <c r="E12" s="13">
        <v>-8232</v>
      </c>
      <c r="F12" s="78"/>
    </row>
    <row r="13" spans="1:7" ht="18" customHeight="1">
      <c r="A13" s="78"/>
      <c r="B13" s="11" t="s">
        <v>103</v>
      </c>
      <c r="C13" s="12" t="s">
        <v>950</v>
      </c>
      <c r="D13" s="130" t="s">
        <v>1160</v>
      </c>
      <c r="E13" s="130" t="s">
        <v>1160</v>
      </c>
      <c r="F13" s="78"/>
    </row>
    <row r="14" spans="1:7" ht="18" customHeight="1">
      <c r="A14" s="78"/>
      <c r="B14" s="11" t="s">
        <v>105</v>
      </c>
      <c r="C14" s="12" t="s">
        <v>951</v>
      </c>
      <c r="D14" s="130" t="s">
        <v>1160</v>
      </c>
      <c r="E14" s="130" t="s">
        <v>1160</v>
      </c>
      <c r="F14" s="78"/>
    </row>
    <row r="15" spans="1:7" ht="18" customHeight="1">
      <c r="A15" s="78"/>
      <c r="B15" s="11" t="s">
        <v>107</v>
      </c>
      <c r="C15" s="12" t="s">
        <v>952</v>
      </c>
      <c r="D15" s="13">
        <v>-173</v>
      </c>
      <c r="E15" s="13">
        <v>-169</v>
      </c>
      <c r="F15" s="78"/>
    </row>
    <row r="16" spans="1:7" ht="18" customHeight="1">
      <c r="A16" s="78"/>
      <c r="B16" s="106" t="s">
        <v>109</v>
      </c>
      <c r="C16" s="107" t="s">
        <v>953</v>
      </c>
      <c r="D16" s="13">
        <v>339109.39456599997</v>
      </c>
      <c r="E16" s="13">
        <v>316136</v>
      </c>
      <c r="F16" s="78"/>
    </row>
    <row r="17" spans="1:6" ht="15" customHeight="1">
      <c r="A17" s="78"/>
      <c r="B17" s="610" t="s">
        <v>954</v>
      </c>
      <c r="C17" s="611"/>
      <c r="D17" s="611"/>
      <c r="E17" s="612"/>
      <c r="F17" s="78"/>
    </row>
    <row r="18" spans="1:6" ht="18" customHeight="1">
      <c r="A18" s="78"/>
      <c r="B18" s="11" t="s">
        <v>121</v>
      </c>
      <c r="C18" s="12" t="s">
        <v>955</v>
      </c>
      <c r="D18" s="13">
        <v>2180.4990929999999</v>
      </c>
      <c r="E18" s="13">
        <v>1632.8164360000001</v>
      </c>
      <c r="F18" s="78"/>
    </row>
    <row r="19" spans="1:6" ht="18" customHeight="1">
      <c r="A19" s="78"/>
      <c r="B19" s="11" t="s">
        <v>956</v>
      </c>
      <c r="C19" s="107" t="s">
        <v>957</v>
      </c>
      <c r="D19" s="130" t="s">
        <v>1160</v>
      </c>
      <c r="E19" s="130" t="s">
        <v>1160</v>
      </c>
      <c r="F19" s="78"/>
    </row>
    <row r="20" spans="1:6" ht="18" customHeight="1">
      <c r="A20" s="78"/>
      <c r="B20" s="11" t="s">
        <v>125</v>
      </c>
      <c r="C20" s="12" t="s">
        <v>958</v>
      </c>
      <c r="D20" s="13">
        <v>5839.523956</v>
      </c>
      <c r="E20" s="13">
        <v>5576.7631929999998</v>
      </c>
      <c r="F20" s="78"/>
    </row>
    <row r="21" spans="1:6" ht="18" customHeight="1">
      <c r="A21" s="78"/>
      <c r="B21" s="11" t="s">
        <v>959</v>
      </c>
      <c r="C21" s="107" t="s">
        <v>960</v>
      </c>
      <c r="D21" s="130" t="s">
        <v>1160</v>
      </c>
      <c r="E21" s="130" t="s">
        <v>1160</v>
      </c>
      <c r="F21" s="78"/>
    </row>
    <row r="22" spans="1:6" ht="18" customHeight="1">
      <c r="A22" s="78"/>
      <c r="B22" s="11" t="s">
        <v>961</v>
      </c>
      <c r="C22" s="107" t="s">
        <v>962</v>
      </c>
      <c r="D22" s="130" t="s">
        <v>1160</v>
      </c>
      <c r="E22" s="130" t="s">
        <v>1160</v>
      </c>
      <c r="F22" s="78"/>
    </row>
    <row r="23" spans="1:6" ht="18" customHeight="1">
      <c r="A23" s="78"/>
      <c r="B23" s="11" t="s">
        <v>129</v>
      </c>
      <c r="C23" s="12" t="s">
        <v>963</v>
      </c>
      <c r="D23" s="130" t="s">
        <v>1160</v>
      </c>
      <c r="E23" s="130" t="s">
        <v>1160</v>
      </c>
      <c r="F23" s="78"/>
    </row>
    <row r="24" spans="1:6" ht="18" customHeight="1">
      <c r="A24" s="78"/>
      <c r="B24" s="11" t="s">
        <v>964</v>
      </c>
      <c r="C24" s="12" t="s">
        <v>965</v>
      </c>
      <c r="D24" s="130" t="s">
        <v>1160</v>
      </c>
      <c r="E24" s="130" t="s">
        <v>1160</v>
      </c>
      <c r="F24" s="78"/>
    </row>
    <row r="25" spans="1:6" ht="18" customHeight="1">
      <c r="A25" s="78"/>
      <c r="B25" s="11" t="s">
        <v>966</v>
      </c>
      <c r="C25" s="12" t="s">
        <v>967</v>
      </c>
      <c r="D25" s="130" t="s">
        <v>1160</v>
      </c>
      <c r="E25" s="130" t="s">
        <v>1160</v>
      </c>
      <c r="F25" s="78"/>
    </row>
    <row r="26" spans="1:6" ht="18" customHeight="1">
      <c r="A26" s="78"/>
      <c r="B26" s="11" t="s">
        <v>133</v>
      </c>
      <c r="C26" s="12" t="s">
        <v>968</v>
      </c>
      <c r="D26" s="130" t="s">
        <v>1160</v>
      </c>
      <c r="E26" s="130" t="s">
        <v>1160</v>
      </c>
      <c r="F26" s="78"/>
    </row>
    <row r="27" spans="1:6" ht="18" customHeight="1">
      <c r="A27" s="78"/>
      <c r="B27" s="11" t="s">
        <v>137</v>
      </c>
      <c r="C27" s="12" t="s">
        <v>969</v>
      </c>
      <c r="D27" s="130" t="s">
        <v>1160</v>
      </c>
      <c r="E27" s="130" t="s">
        <v>1160</v>
      </c>
      <c r="F27" s="78"/>
    </row>
    <row r="28" spans="1:6" ht="18" customHeight="1">
      <c r="A28" s="78"/>
      <c r="B28" s="80" t="s">
        <v>140</v>
      </c>
      <c r="C28" s="107" t="s">
        <v>970</v>
      </c>
      <c r="D28" s="13">
        <v>8020.0230490000004</v>
      </c>
      <c r="E28" s="13">
        <v>7209.5796289999998</v>
      </c>
      <c r="F28" s="78"/>
    </row>
    <row r="29" spans="1:6" ht="18" customHeight="1">
      <c r="A29" s="78"/>
      <c r="B29" s="610" t="s">
        <v>971</v>
      </c>
      <c r="C29" s="611"/>
      <c r="D29" s="611"/>
      <c r="E29" s="612"/>
      <c r="F29" s="78"/>
    </row>
    <row r="30" spans="1:6" ht="18" customHeight="1">
      <c r="A30" s="78"/>
      <c r="B30" s="11" t="s">
        <v>142</v>
      </c>
      <c r="C30" s="12" t="s">
        <v>972</v>
      </c>
      <c r="D30" s="520" t="s">
        <v>1160</v>
      </c>
      <c r="E30" s="520" t="s">
        <v>1160</v>
      </c>
      <c r="F30" s="78"/>
    </row>
    <row r="31" spans="1:6" ht="18" customHeight="1">
      <c r="A31" s="78"/>
      <c r="B31" s="11" t="s">
        <v>155</v>
      </c>
      <c r="C31" s="12" t="s">
        <v>973</v>
      </c>
      <c r="D31" s="520" t="s">
        <v>1160</v>
      </c>
      <c r="E31" s="520" t="s">
        <v>1160</v>
      </c>
      <c r="F31" s="78"/>
    </row>
    <row r="32" spans="1:6" ht="18" customHeight="1">
      <c r="A32" s="78"/>
      <c r="B32" s="11" t="s">
        <v>161</v>
      </c>
      <c r="C32" s="12" t="s">
        <v>974</v>
      </c>
      <c r="D32" s="520" t="s">
        <v>1160</v>
      </c>
      <c r="E32" s="520" t="s">
        <v>1160</v>
      </c>
      <c r="F32" s="78"/>
    </row>
    <row r="33" spans="1:6" ht="18" customHeight="1">
      <c r="A33" s="78"/>
      <c r="B33" s="11" t="s">
        <v>975</v>
      </c>
      <c r="C33" s="12" t="s">
        <v>976</v>
      </c>
      <c r="D33" s="520" t="s">
        <v>1160</v>
      </c>
      <c r="E33" s="520" t="s">
        <v>1160</v>
      </c>
      <c r="F33" s="78"/>
    </row>
    <row r="34" spans="1:6" ht="18" customHeight="1">
      <c r="A34" s="78"/>
      <c r="B34" s="11" t="s">
        <v>163</v>
      </c>
      <c r="C34" s="12" t="s">
        <v>977</v>
      </c>
      <c r="D34" s="520" t="s">
        <v>1160</v>
      </c>
      <c r="E34" s="520" t="s">
        <v>1160</v>
      </c>
      <c r="F34" s="78"/>
    </row>
    <row r="35" spans="1:6" ht="18" customHeight="1">
      <c r="A35" s="78"/>
      <c r="B35" s="11" t="s">
        <v>978</v>
      </c>
      <c r="C35" s="12" t="s">
        <v>979</v>
      </c>
      <c r="D35" s="520" t="s">
        <v>1160</v>
      </c>
      <c r="E35" s="520" t="s">
        <v>1160</v>
      </c>
      <c r="F35" s="78"/>
    </row>
    <row r="36" spans="1:6" ht="18" customHeight="1">
      <c r="A36" s="78"/>
      <c r="B36" s="80" t="s">
        <v>166</v>
      </c>
      <c r="C36" s="109" t="s">
        <v>980</v>
      </c>
      <c r="D36" s="521" t="s">
        <v>1160</v>
      </c>
      <c r="E36" s="521" t="s">
        <v>1160</v>
      </c>
      <c r="F36" s="78"/>
    </row>
    <row r="37" spans="1:6" ht="18" customHeight="1">
      <c r="A37" s="78"/>
      <c r="B37" s="610" t="s">
        <v>981</v>
      </c>
      <c r="C37" s="611"/>
      <c r="D37" s="611"/>
      <c r="E37" s="612"/>
      <c r="F37" s="78"/>
    </row>
    <row r="38" spans="1:6" ht="18" customHeight="1">
      <c r="A38" s="78"/>
      <c r="B38" s="11" t="s">
        <v>168</v>
      </c>
      <c r="C38" s="12" t="s">
        <v>982</v>
      </c>
      <c r="D38" s="13">
        <v>71368</v>
      </c>
      <c r="E38" s="13">
        <v>61524</v>
      </c>
      <c r="F38" s="78"/>
    </row>
    <row r="39" spans="1:6" ht="18" customHeight="1">
      <c r="A39" s="78"/>
      <c r="B39" s="11" t="s">
        <v>170</v>
      </c>
      <c r="C39" s="12" t="s">
        <v>983</v>
      </c>
      <c r="D39" s="13">
        <v>-33348.417614999998</v>
      </c>
      <c r="E39" s="13">
        <v>-30737.015459999999</v>
      </c>
      <c r="F39" s="78"/>
    </row>
    <row r="40" spans="1:6" ht="18" customHeight="1">
      <c r="A40" s="78"/>
      <c r="B40" s="11" t="s">
        <v>197</v>
      </c>
      <c r="C40" s="12" t="s">
        <v>984</v>
      </c>
      <c r="D40" s="130" t="s">
        <v>1160</v>
      </c>
      <c r="E40" s="130" t="s">
        <v>1160</v>
      </c>
      <c r="F40" s="78"/>
    </row>
    <row r="41" spans="1:6" ht="18" customHeight="1">
      <c r="A41" s="78"/>
      <c r="B41" s="80" t="s">
        <v>198</v>
      </c>
      <c r="C41" s="109" t="s">
        <v>985</v>
      </c>
      <c r="D41" s="110">
        <v>38019.582385000002</v>
      </c>
      <c r="E41" s="110">
        <v>30786.984540000001</v>
      </c>
      <c r="F41" s="78"/>
    </row>
    <row r="42" spans="1:6" ht="18" customHeight="1">
      <c r="A42" s="78"/>
      <c r="B42" s="623" t="s">
        <v>986</v>
      </c>
      <c r="C42" s="624"/>
      <c r="D42" s="624"/>
      <c r="E42" s="625"/>
      <c r="F42" s="78"/>
    </row>
    <row r="43" spans="1:6" ht="18" customHeight="1">
      <c r="A43" s="78"/>
      <c r="B43" s="11" t="s">
        <v>987</v>
      </c>
      <c r="C43" s="12" t="s">
        <v>988</v>
      </c>
      <c r="D43" s="520" t="s">
        <v>1160</v>
      </c>
      <c r="E43" s="520" t="s">
        <v>1160</v>
      </c>
      <c r="F43" s="78"/>
    </row>
    <row r="44" spans="1:6" ht="19" customHeight="1">
      <c r="A44" s="78"/>
      <c r="B44" s="11" t="s">
        <v>989</v>
      </c>
      <c r="C44" s="12" t="s">
        <v>990</v>
      </c>
      <c r="D44" s="520" t="s">
        <v>1160</v>
      </c>
      <c r="E44" s="520" t="s">
        <v>1160</v>
      </c>
      <c r="F44" s="78"/>
    </row>
    <row r="45" spans="1:6" ht="18" customHeight="1">
      <c r="A45" s="78"/>
      <c r="B45" s="11" t="s">
        <v>991</v>
      </c>
      <c r="C45" s="107" t="s">
        <v>992</v>
      </c>
      <c r="D45" s="520" t="s">
        <v>1160</v>
      </c>
      <c r="E45" s="520" t="s">
        <v>1160</v>
      </c>
      <c r="F45" s="78"/>
    </row>
    <row r="46" spans="1:6" ht="18" customHeight="1">
      <c r="A46" s="78"/>
      <c r="B46" s="11" t="s">
        <v>993</v>
      </c>
      <c r="C46" s="107" t="s">
        <v>994</v>
      </c>
      <c r="D46" s="520" t="s">
        <v>1160</v>
      </c>
      <c r="E46" s="522" t="s">
        <v>1160</v>
      </c>
      <c r="F46" s="78"/>
    </row>
    <row r="47" spans="1:6" ht="18" customHeight="1">
      <c r="A47" s="78"/>
      <c r="B47" s="11" t="s">
        <v>995</v>
      </c>
      <c r="C47" s="107" t="s">
        <v>996</v>
      </c>
      <c r="D47" s="520" t="s">
        <v>1160</v>
      </c>
      <c r="E47" s="520" t="s">
        <v>1160</v>
      </c>
      <c r="F47" s="78"/>
    </row>
    <row r="48" spans="1:6" ht="18" customHeight="1">
      <c r="A48" s="78"/>
      <c r="B48" s="11" t="s">
        <v>997</v>
      </c>
      <c r="C48" s="107" t="s">
        <v>998</v>
      </c>
      <c r="D48" s="13">
        <v>-148816</v>
      </c>
      <c r="E48" s="13">
        <v>-136742</v>
      </c>
      <c r="F48" s="78"/>
    </row>
    <row r="49" spans="1:6" ht="18" customHeight="1">
      <c r="A49" s="78"/>
      <c r="B49" s="11" t="s">
        <v>999</v>
      </c>
      <c r="C49" s="107" t="s">
        <v>1000</v>
      </c>
      <c r="D49" s="520" t="s">
        <v>1160</v>
      </c>
      <c r="E49" s="520" t="s">
        <v>1160</v>
      </c>
      <c r="F49" s="78"/>
    </row>
    <row r="50" spans="1:6" ht="18" customHeight="1">
      <c r="A50" s="78"/>
      <c r="B50" s="11" t="s">
        <v>1001</v>
      </c>
      <c r="C50" s="107" t="s">
        <v>1002</v>
      </c>
      <c r="D50" s="520" t="s">
        <v>1160</v>
      </c>
      <c r="E50" s="520" t="s">
        <v>1160</v>
      </c>
      <c r="F50" s="78"/>
    </row>
    <row r="51" spans="1:6" ht="18" customHeight="1">
      <c r="A51" s="78"/>
      <c r="B51" s="11" t="s">
        <v>1003</v>
      </c>
      <c r="C51" s="107" t="s">
        <v>1004</v>
      </c>
      <c r="D51" s="520" t="s">
        <v>1160</v>
      </c>
      <c r="E51" s="520" t="s">
        <v>1160</v>
      </c>
      <c r="F51" s="78"/>
    </row>
    <row r="52" spans="1:6" ht="18" customHeight="1">
      <c r="A52" s="78"/>
      <c r="B52" s="11" t="s">
        <v>1005</v>
      </c>
      <c r="C52" s="107" t="s">
        <v>1006</v>
      </c>
      <c r="D52" s="520" t="s">
        <v>1160</v>
      </c>
      <c r="E52" s="520" t="s">
        <v>1160</v>
      </c>
      <c r="F52" s="78"/>
    </row>
    <row r="53" spans="1:6" ht="18" customHeight="1">
      <c r="A53" s="78"/>
      <c r="B53" s="80" t="s">
        <v>1007</v>
      </c>
      <c r="C53" s="109" t="s">
        <v>1008</v>
      </c>
      <c r="D53" s="110">
        <v>-148816</v>
      </c>
      <c r="E53" s="108">
        <v>-136742</v>
      </c>
      <c r="F53" s="78"/>
    </row>
    <row r="54" spans="1:6" ht="18" customHeight="1">
      <c r="A54" s="78"/>
      <c r="B54" s="610" t="s">
        <v>1009</v>
      </c>
      <c r="C54" s="611"/>
      <c r="D54" s="611"/>
      <c r="E54" s="612"/>
      <c r="F54" s="78"/>
    </row>
    <row r="55" spans="1:6" ht="18" customHeight="1">
      <c r="A55" s="78"/>
      <c r="B55" s="11" t="s">
        <v>202</v>
      </c>
      <c r="C55" s="12" t="s">
        <v>1010</v>
      </c>
      <c r="D55" s="13">
        <v>20091.384607</v>
      </c>
      <c r="E55" s="13">
        <v>20031.653472139998</v>
      </c>
      <c r="F55" s="78"/>
    </row>
    <row r="56" spans="1:6" ht="18" customHeight="1">
      <c r="A56" s="78"/>
      <c r="B56" s="80" t="s">
        <v>210</v>
      </c>
      <c r="C56" s="109" t="s">
        <v>141</v>
      </c>
      <c r="D56" s="110">
        <v>236333</v>
      </c>
      <c r="E56" s="110">
        <v>217390.56416899999</v>
      </c>
      <c r="F56" s="78"/>
    </row>
    <row r="57" spans="1:6" ht="18" customHeight="1">
      <c r="A57" s="78"/>
      <c r="B57" s="610" t="s">
        <v>139</v>
      </c>
      <c r="C57" s="611"/>
      <c r="D57" s="611"/>
      <c r="E57" s="612"/>
      <c r="F57" s="78"/>
    </row>
    <row r="58" spans="1:6" ht="18" customHeight="1">
      <c r="A58" s="78"/>
      <c r="B58" s="11" t="s">
        <v>212</v>
      </c>
      <c r="C58" s="12" t="s">
        <v>143</v>
      </c>
      <c r="D58" s="14">
        <v>8.5013030795530034E-2</v>
      </c>
      <c r="E58" s="14">
        <v>9.2145919712353933E-2</v>
      </c>
      <c r="F58" s="78"/>
    </row>
    <row r="59" spans="1:6" ht="18" customHeight="1">
      <c r="A59" s="78"/>
      <c r="B59" s="11" t="s">
        <v>1011</v>
      </c>
      <c r="C59" s="12" t="s">
        <v>1012</v>
      </c>
      <c r="D59" s="14">
        <v>8.5013030795530034E-2</v>
      </c>
      <c r="E59" s="14">
        <v>9.2420683868233142E-2</v>
      </c>
      <c r="F59" s="78"/>
    </row>
    <row r="60" spans="1:6" ht="18" customHeight="1">
      <c r="A60" s="78"/>
      <c r="B60" s="11" t="s">
        <v>1013</v>
      </c>
      <c r="C60" s="12" t="s">
        <v>1014</v>
      </c>
      <c r="D60" s="14">
        <v>8.5013030795530034E-2</v>
      </c>
      <c r="E60" s="14">
        <v>9.2145919712353933E-2</v>
      </c>
      <c r="F60" s="78"/>
    </row>
    <row r="61" spans="1:6" ht="18" customHeight="1">
      <c r="A61" s="78"/>
      <c r="B61" s="11" t="s">
        <v>213</v>
      </c>
      <c r="C61" s="12" t="s">
        <v>1015</v>
      </c>
      <c r="D61" s="14">
        <v>0.03</v>
      </c>
      <c r="E61" s="135">
        <v>0.03</v>
      </c>
      <c r="F61" s="78"/>
    </row>
    <row r="62" spans="1:6" ht="18" customHeight="1">
      <c r="A62" s="78"/>
      <c r="B62" s="11" t="s">
        <v>1016</v>
      </c>
      <c r="C62" s="12" t="s">
        <v>1017</v>
      </c>
      <c r="D62" s="523" t="s">
        <v>1160</v>
      </c>
      <c r="E62" s="523" t="s">
        <v>1160</v>
      </c>
      <c r="F62" s="78"/>
    </row>
    <row r="63" spans="1:6" ht="18" customHeight="1">
      <c r="A63" s="78"/>
      <c r="B63" s="11" t="s">
        <v>1018</v>
      </c>
      <c r="C63" s="12" t="s">
        <v>1019</v>
      </c>
      <c r="D63" s="523" t="s">
        <v>1160</v>
      </c>
      <c r="E63" s="523" t="s">
        <v>1160</v>
      </c>
      <c r="F63" s="78"/>
    </row>
    <row r="64" spans="1:6" ht="18" customHeight="1">
      <c r="A64" s="78"/>
      <c r="B64" s="11" t="s">
        <v>214</v>
      </c>
      <c r="C64" s="12" t="s">
        <v>152</v>
      </c>
      <c r="D64" s="136" t="s">
        <v>1160</v>
      </c>
      <c r="E64" s="523" t="s">
        <v>1160</v>
      </c>
      <c r="F64" s="78"/>
    </row>
    <row r="65" spans="1:6" ht="18" customHeight="1">
      <c r="A65" s="78"/>
      <c r="B65" s="11" t="s">
        <v>1020</v>
      </c>
      <c r="C65" s="12" t="s">
        <v>154</v>
      </c>
      <c r="D65" s="15">
        <v>0.03</v>
      </c>
      <c r="E65" s="15">
        <v>0.03</v>
      </c>
      <c r="F65" s="78"/>
    </row>
    <row r="66" spans="1:6" ht="18" customHeight="1">
      <c r="A66" s="78"/>
      <c r="B66" s="623" t="s">
        <v>1021</v>
      </c>
      <c r="C66" s="624"/>
      <c r="D66" s="624"/>
      <c r="E66" s="625"/>
      <c r="F66" s="78"/>
    </row>
    <row r="67" spans="1:6" ht="18" customHeight="1">
      <c r="A67" s="78"/>
      <c r="B67" s="11" t="s">
        <v>1022</v>
      </c>
      <c r="C67" s="12" t="s">
        <v>1023</v>
      </c>
      <c r="D67" s="520" t="s">
        <v>1160</v>
      </c>
      <c r="E67" s="520" t="s">
        <v>1160</v>
      </c>
      <c r="F67" s="78"/>
    </row>
    <row r="68" spans="1:6" ht="18" customHeight="1">
      <c r="A68" s="78"/>
      <c r="B68" s="623" t="s">
        <v>1024</v>
      </c>
      <c r="C68" s="624"/>
      <c r="D68" s="624"/>
      <c r="E68" s="625"/>
      <c r="F68" s="78"/>
    </row>
    <row r="69" spans="1:6" ht="25" customHeight="1">
      <c r="A69" s="78"/>
      <c r="B69" s="11" t="s">
        <v>215</v>
      </c>
      <c r="C69" s="12" t="s">
        <v>1025</v>
      </c>
      <c r="D69" s="520" t="s">
        <v>1160</v>
      </c>
      <c r="E69" s="520" t="s">
        <v>1160</v>
      </c>
      <c r="F69" s="78"/>
    </row>
    <row r="70" spans="1:6" ht="25" customHeight="1">
      <c r="A70" s="78"/>
      <c r="B70" s="11" t="s">
        <v>216</v>
      </c>
      <c r="C70" s="12" t="s">
        <v>1026</v>
      </c>
      <c r="D70" s="520" t="s">
        <v>1160</v>
      </c>
      <c r="E70" s="520" t="s">
        <v>1160</v>
      </c>
      <c r="F70" s="78"/>
    </row>
    <row r="71" spans="1:6" ht="29.15" customHeight="1">
      <c r="A71" s="78"/>
      <c r="B71" s="11" t="s">
        <v>306</v>
      </c>
      <c r="C71" s="12" t="s">
        <v>1027</v>
      </c>
      <c r="D71" s="13">
        <v>236333</v>
      </c>
      <c r="E71" s="13">
        <v>217390.56416899999</v>
      </c>
      <c r="F71" s="78"/>
    </row>
    <row r="72" spans="1:6" ht="29.15" customHeight="1">
      <c r="A72" s="78"/>
      <c r="B72" s="11" t="s">
        <v>1028</v>
      </c>
      <c r="C72" s="12" t="s">
        <v>1029</v>
      </c>
      <c r="D72" s="13">
        <v>236333</v>
      </c>
      <c r="E72" s="13">
        <v>217390.56416899999</v>
      </c>
      <c r="F72" s="78"/>
    </row>
    <row r="73" spans="1:6" ht="29.15" customHeight="1">
      <c r="A73" s="78"/>
      <c r="B73" s="11" t="s">
        <v>308</v>
      </c>
      <c r="C73" s="12" t="s">
        <v>1030</v>
      </c>
      <c r="D73" s="14">
        <v>8.5013030795530034E-2</v>
      </c>
      <c r="E73" s="14">
        <v>9.2145919712353933E-2</v>
      </c>
      <c r="F73" s="78"/>
    </row>
    <row r="74" spans="1:6" ht="29.15" customHeight="1">
      <c r="A74" s="78"/>
      <c r="B74" s="11" t="s">
        <v>1031</v>
      </c>
      <c r="C74" s="12" t="s">
        <v>1032</v>
      </c>
      <c r="D74" s="14">
        <v>8.5013030795530034E-2</v>
      </c>
      <c r="E74" s="14">
        <v>9.2145919712353933E-2</v>
      </c>
      <c r="F74" s="78"/>
    </row>
    <row r="75" spans="1:6" ht="15" customHeight="1">
      <c r="A75" s="78"/>
      <c r="B75" s="78"/>
      <c r="C75" s="78"/>
      <c r="D75" s="82"/>
      <c r="E75" s="82"/>
      <c r="F75" s="78"/>
    </row>
    <row r="77" spans="1:6">
      <c r="B77" s="144" t="s">
        <v>1065</v>
      </c>
      <c r="C77" s="144"/>
    </row>
    <row r="78" spans="1:6" ht="15">
      <c r="B78" s="143"/>
      <c r="C78" s="142"/>
    </row>
  </sheetData>
  <mergeCells count="13">
    <mergeCell ref="B68:E68"/>
    <mergeCell ref="B29:E29"/>
    <mergeCell ref="B37:E37"/>
    <mergeCell ref="B42:E42"/>
    <mergeCell ref="B54:E54"/>
    <mergeCell ref="B57:E57"/>
    <mergeCell ref="B66:E66"/>
    <mergeCell ref="B17:E17"/>
    <mergeCell ref="B3:C3"/>
    <mergeCell ref="D6:E6"/>
    <mergeCell ref="B7:C7"/>
    <mergeCell ref="B8:C8"/>
    <mergeCell ref="B9:E9"/>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election activeCell="B47" sqref="B47"/>
    </sheetView>
  </sheetViews>
  <sheetFormatPr defaultColWidth="9.15234375" defaultRowHeight="12.9"/>
  <cols>
    <col min="1" max="2" width="8.15234375" style="79" customWidth="1"/>
    <col min="3" max="3" width="68.84375" style="79" customWidth="1"/>
    <col min="4" max="4" width="21.53515625" style="79" customWidth="1"/>
    <col min="5" max="6" width="8.15234375" style="79" customWidth="1"/>
    <col min="7" max="16384" width="9.15234375" style="79"/>
  </cols>
  <sheetData>
    <row r="1" spans="1:7" s="385" customFormat="1" ht="16" customHeight="1">
      <c r="A1" s="386" t="s">
        <v>1145</v>
      </c>
      <c r="B1" s="386"/>
      <c r="C1" s="386"/>
      <c r="D1" s="387"/>
      <c r="E1" s="84"/>
      <c r="F1" s="388"/>
      <c r="G1" s="388"/>
    </row>
    <row r="2" spans="1:7">
      <c r="A2" s="78"/>
      <c r="B2" s="78"/>
      <c r="C2" s="78"/>
      <c r="D2" s="78"/>
      <c r="E2" s="78"/>
      <c r="F2" s="78"/>
    </row>
    <row r="3" spans="1:7" ht="14.5" customHeight="1">
      <c r="A3" s="169"/>
      <c r="B3" s="626" t="s">
        <v>1112</v>
      </c>
      <c r="C3" s="626"/>
      <c r="D3" s="626"/>
      <c r="E3" s="169"/>
      <c r="F3" s="169"/>
    </row>
    <row r="4" spans="1:7">
      <c r="A4" s="78"/>
      <c r="B4" s="78"/>
      <c r="C4" s="78"/>
      <c r="D4" s="78"/>
      <c r="E4" s="78"/>
      <c r="F4" s="78"/>
    </row>
    <row r="5" spans="1:7">
      <c r="A5" s="169"/>
      <c r="B5" s="169"/>
      <c r="C5" s="169"/>
      <c r="D5" s="169"/>
      <c r="E5" s="169"/>
      <c r="F5" s="169"/>
    </row>
    <row r="6" spans="1:7" ht="14.6">
      <c r="A6" s="78"/>
      <c r="B6" s="322" t="s">
        <v>173</v>
      </c>
      <c r="C6" s="345"/>
      <c r="D6" s="190" t="s">
        <v>87</v>
      </c>
      <c r="E6" s="78"/>
      <c r="F6" s="78"/>
    </row>
    <row r="7" spans="1:7" ht="29.15">
      <c r="A7" s="78"/>
      <c r="B7" s="338"/>
      <c r="C7" s="338"/>
      <c r="D7" s="190" t="s">
        <v>1033</v>
      </c>
      <c r="E7" s="78"/>
      <c r="F7" s="78"/>
    </row>
    <row r="8" spans="1:7" ht="29.15">
      <c r="A8" s="78"/>
      <c r="B8" s="176" t="s">
        <v>324</v>
      </c>
      <c r="C8" s="178" t="s">
        <v>1034</v>
      </c>
      <c r="D8" s="13">
        <v>219672.30869500001</v>
      </c>
      <c r="E8" s="78"/>
      <c r="F8" s="78"/>
    </row>
    <row r="9" spans="1:7" ht="14.6">
      <c r="A9" s="78"/>
      <c r="B9" s="11" t="s">
        <v>326</v>
      </c>
      <c r="C9" s="12" t="s">
        <v>1035</v>
      </c>
      <c r="D9" s="131" t="s">
        <v>1160</v>
      </c>
      <c r="E9" s="78"/>
      <c r="F9" s="78"/>
    </row>
    <row r="10" spans="1:7" ht="14.6">
      <c r="A10" s="78"/>
      <c r="B10" s="11" t="s">
        <v>1036</v>
      </c>
      <c r="C10" s="12" t="s">
        <v>1037</v>
      </c>
      <c r="D10" s="13">
        <v>219672.30869500001</v>
      </c>
      <c r="E10" s="78"/>
      <c r="F10" s="78"/>
    </row>
    <row r="11" spans="1:7" ht="14.6">
      <c r="A11" s="78"/>
      <c r="B11" s="11" t="s">
        <v>1038</v>
      </c>
      <c r="C11" s="12" t="s">
        <v>1039</v>
      </c>
      <c r="D11" s="13">
        <v>13421.903656</v>
      </c>
      <c r="E11" s="78"/>
      <c r="F11" s="78"/>
    </row>
    <row r="12" spans="1:7" ht="14.6">
      <c r="A12" s="78"/>
      <c r="B12" s="11" t="s">
        <v>1040</v>
      </c>
      <c r="C12" s="12" t="s">
        <v>1041</v>
      </c>
      <c r="D12" s="13">
        <v>58034.142814999999</v>
      </c>
      <c r="E12" s="78"/>
      <c r="F12" s="78"/>
    </row>
    <row r="13" spans="1:7" ht="29.15">
      <c r="A13" s="78"/>
      <c r="B13" s="11" t="s">
        <v>1042</v>
      </c>
      <c r="C13" s="12" t="s">
        <v>1043</v>
      </c>
      <c r="D13" s="13">
        <v>2375.1099939999999</v>
      </c>
      <c r="E13" s="78"/>
      <c r="F13" s="78"/>
    </row>
    <row r="14" spans="1:7" ht="14.6">
      <c r="A14" s="78"/>
      <c r="B14" s="11" t="s">
        <v>1044</v>
      </c>
      <c r="C14" s="12" t="s">
        <v>1045</v>
      </c>
      <c r="D14" s="13">
        <v>22029.506002999999</v>
      </c>
      <c r="E14" s="78"/>
      <c r="F14" s="78"/>
    </row>
    <row r="15" spans="1:7" ht="14.6">
      <c r="A15" s="78"/>
      <c r="B15" s="11" t="s">
        <v>1046</v>
      </c>
      <c r="C15" s="12" t="s">
        <v>1047</v>
      </c>
      <c r="D15" s="130" t="s">
        <v>1160</v>
      </c>
      <c r="E15" s="78"/>
      <c r="F15" s="78"/>
    </row>
    <row r="16" spans="1:7" ht="14.6">
      <c r="A16" s="78"/>
      <c r="B16" s="11" t="s">
        <v>1048</v>
      </c>
      <c r="C16" s="12" t="s">
        <v>1049</v>
      </c>
      <c r="D16" s="130" t="s">
        <v>1160</v>
      </c>
      <c r="E16" s="78"/>
      <c r="F16" s="78"/>
    </row>
    <row r="17" spans="1:6" ht="14.6">
      <c r="A17" s="78"/>
      <c r="B17" s="11" t="s">
        <v>1050</v>
      </c>
      <c r="C17" s="12" t="s">
        <v>1051</v>
      </c>
      <c r="D17" s="13">
        <v>123058.62678399999</v>
      </c>
      <c r="E17" s="78"/>
      <c r="F17" s="78"/>
    </row>
    <row r="18" spans="1:6" ht="14.6">
      <c r="A18" s="78"/>
      <c r="B18" s="11" t="s">
        <v>1052</v>
      </c>
      <c r="C18" s="12" t="s">
        <v>1053</v>
      </c>
      <c r="D18" s="13">
        <v>110.724305</v>
      </c>
      <c r="E18" s="78"/>
      <c r="F18" s="78"/>
    </row>
    <row r="19" spans="1:6" ht="29.15">
      <c r="A19" s="78"/>
      <c r="B19" s="11" t="s">
        <v>1054</v>
      </c>
      <c r="C19" s="12" t="s">
        <v>1055</v>
      </c>
      <c r="D19" s="13">
        <v>642.29513799999995</v>
      </c>
      <c r="E19" s="78"/>
      <c r="F19" s="78"/>
    </row>
    <row r="20" spans="1:6">
      <c r="A20" s="78"/>
      <c r="B20" s="78"/>
      <c r="C20" s="78"/>
      <c r="D20" s="78"/>
      <c r="E20" s="78"/>
      <c r="F20" s="78"/>
    </row>
    <row r="21" spans="1:6">
      <c r="A21" s="78"/>
      <c r="B21" s="78"/>
      <c r="C21" s="78"/>
      <c r="D21" s="78"/>
      <c r="E21" s="78"/>
      <c r="F21" s="78"/>
    </row>
  </sheetData>
  <mergeCells count="1">
    <mergeCell ref="B3:D3"/>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ColWidth="9.15234375" defaultRowHeight="12.9"/>
  <cols>
    <col min="1" max="1" width="9.15234375" style="24"/>
    <col min="2" max="2" width="11.15234375" style="24" customWidth="1"/>
    <col min="3" max="3" width="64.3828125" style="24" customWidth="1"/>
    <col min="4" max="4" width="21.53515625" style="24" customWidth="1"/>
    <col min="5" max="5" width="18.3828125" style="24" customWidth="1"/>
    <col min="6" max="6" width="18.53515625" style="24" customWidth="1"/>
    <col min="7" max="8" width="11.15234375" style="24" customWidth="1"/>
    <col min="9" max="16384" width="9.15234375" style="24"/>
  </cols>
  <sheetData>
    <row r="1" spans="1:21" s="385" customFormat="1" ht="16" customHeight="1">
      <c r="A1" s="386" t="s">
        <v>1145</v>
      </c>
      <c r="B1" s="386"/>
      <c r="C1" s="386"/>
      <c r="D1" s="387"/>
      <c r="E1" s="84"/>
      <c r="F1" s="388"/>
      <c r="G1" s="24"/>
      <c r="H1" s="24"/>
      <c r="I1" s="24"/>
      <c r="J1" s="24"/>
      <c r="K1" s="24"/>
    </row>
    <row r="2" spans="1:21">
      <c r="B2" s="18"/>
      <c r="C2" s="18"/>
      <c r="D2" s="18"/>
      <c r="E2" s="18"/>
      <c r="F2" s="18"/>
    </row>
    <row r="3" spans="1:21" ht="20.6">
      <c r="B3" s="582" t="s">
        <v>1113</v>
      </c>
      <c r="C3" s="609"/>
      <c r="D3" s="18"/>
      <c r="E3" s="18"/>
      <c r="F3" s="18"/>
    </row>
    <row r="4" spans="1:21">
      <c r="B4" s="18"/>
      <c r="C4" s="18"/>
      <c r="D4" s="18"/>
      <c r="E4" s="18"/>
      <c r="F4" s="18"/>
    </row>
    <row r="5" spans="1:21">
      <c r="B5" s="18"/>
      <c r="C5" s="18"/>
      <c r="D5" s="18"/>
      <c r="E5" s="18"/>
      <c r="F5" s="18"/>
    </row>
    <row r="6" spans="1:21" ht="29.15">
      <c r="B6" s="330" t="s">
        <v>173</v>
      </c>
      <c r="C6" s="364"/>
      <c r="D6" s="627" t="s">
        <v>174</v>
      </c>
      <c r="E6" s="628"/>
      <c r="F6" s="189" t="s">
        <v>175</v>
      </c>
    </row>
    <row r="7" spans="1:21" ht="14.6">
      <c r="B7" s="314"/>
      <c r="C7" s="228"/>
      <c r="D7" s="190" t="s">
        <v>87</v>
      </c>
      <c r="E7" s="189" t="s">
        <v>94</v>
      </c>
      <c r="F7" s="189" t="s">
        <v>95</v>
      </c>
      <c r="G7" s="18"/>
      <c r="H7" s="18"/>
    </row>
    <row r="8" spans="1:21" ht="14.6">
      <c r="B8" s="365"/>
      <c r="C8" s="227"/>
      <c r="D8" s="190" t="s">
        <v>1193</v>
      </c>
      <c r="E8" s="190" t="s">
        <v>1195</v>
      </c>
      <c r="F8" s="190" t="s">
        <v>1193</v>
      </c>
      <c r="G8" s="18"/>
      <c r="H8" s="18"/>
    </row>
    <row r="9" spans="1:21" ht="14.6">
      <c r="B9" s="176" t="s">
        <v>88</v>
      </c>
      <c r="C9" s="178" t="s">
        <v>176</v>
      </c>
      <c r="D9" s="13">
        <v>91952.130164000002</v>
      </c>
      <c r="E9" s="13">
        <v>84377.111529999995</v>
      </c>
      <c r="F9" s="13">
        <v>7356.1704131200004</v>
      </c>
      <c r="G9" s="18"/>
      <c r="U9" s="24">
        <v>0</v>
      </c>
    </row>
    <row r="10" spans="1:21" ht="14.6">
      <c r="B10" s="11" t="s">
        <v>90</v>
      </c>
      <c r="C10" s="12" t="s">
        <v>177</v>
      </c>
      <c r="D10" s="13">
        <v>3180.210415</v>
      </c>
      <c r="E10" s="13">
        <v>2946.3117269999998</v>
      </c>
      <c r="F10" s="13">
        <v>254.41683320000001</v>
      </c>
      <c r="G10" s="18"/>
      <c r="H10" s="18"/>
    </row>
    <row r="11" spans="1:21" ht="14.6">
      <c r="B11" s="11" t="s">
        <v>92</v>
      </c>
      <c r="C11" s="12" t="s">
        <v>178</v>
      </c>
      <c r="D11" s="13">
        <v>84496.770833000002</v>
      </c>
      <c r="E11" s="13">
        <v>77316.450073999993</v>
      </c>
      <c r="F11" s="13">
        <v>6759.7416664000002</v>
      </c>
      <c r="G11" s="18"/>
      <c r="H11" s="18"/>
    </row>
    <row r="12" spans="1:21" ht="14.6">
      <c r="B12" s="11" t="s">
        <v>103</v>
      </c>
      <c r="C12" s="12" t="s">
        <v>179</v>
      </c>
      <c r="D12" s="13">
        <v>4275.1489160000001</v>
      </c>
      <c r="E12" s="13">
        <v>4114.3497289999996</v>
      </c>
      <c r="F12" s="13">
        <v>342.01191327999999</v>
      </c>
      <c r="G12" s="18"/>
      <c r="H12" s="18"/>
    </row>
    <row r="13" spans="1:21" ht="14.6">
      <c r="B13" s="11" t="s">
        <v>180</v>
      </c>
      <c r="C13" s="12" t="s">
        <v>181</v>
      </c>
      <c r="D13" s="131" t="s">
        <v>1160</v>
      </c>
      <c r="E13" s="131" t="s">
        <v>1160</v>
      </c>
      <c r="F13" s="131" t="s">
        <v>1160</v>
      </c>
      <c r="G13" s="18"/>
      <c r="H13" s="18"/>
    </row>
    <row r="14" spans="1:21" ht="14.6">
      <c r="B14" s="11" t="s">
        <v>105</v>
      </c>
      <c r="C14" s="12" t="s">
        <v>182</v>
      </c>
      <c r="D14" s="131" t="s">
        <v>1160</v>
      </c>
      <c r="E14" s="131" t="s">
        <v>1160</v>
      </c>
      <c r="F14" s="131" t="s">
        <v>1160</v>
      </c>
      <c r="G14" s="18"/>
      <c r="H14" s="18"/>
    </row>
    <row r="15" spans="1:21" ht="14.6">
      <c r="B15" s="11" t="s">
        <v>107</v>
      </c>
      <c r="C15" s="12" t="s">
        <v>183</v>
      </c>
      <c r="D15" s="13">
        <v>5538.4542540000002</v>
      </c>
      <c r="E15" s="13">
        <v>5638.447889</v>
      </c>
      <c r="F15" s="13">
        <v>443.07634031999999</v>
      </c>
      <c r="G15" s="18"/>
      <c r="H15" s="58"/>
      <c r="I15" s="59"/>
    </row>
    <row r="16" spans="1:21" ht="14.6">
      <c r="B16" s="11" t="s">
        <v>109</v>
      </c>
      <c r="C16" s="12" t="s">
        <v>177</v>
      </c>
      <c r="D16" s="13">
        <v>2111.6036300000001</v>
      </c>
      <c r="E16" s="13">
        <v>2118</v>
      </c>
      <c r="F16" s="13">
        <v>168.92829040000001</v>
      </c>
      <c r="G16" s="18"/>
      <c r="H16" s="18"/>
    </row>
    <row r="17" spans="2:8" ht="14.6">
      <c r="B17" s="11" t="s">
        <v>121</v>
      </c>
      <c r="C17" s="12" t="s">
        <v>184</v>
      </c>
      <c r="D17" s="131" t="s">
        <v>1160</v>
      </c>
      <c r="E17" s="131" t="s">
        <v>1160</v>
      </c>
      <c r="F17" s="131" t="s">
        <v>1160</v>
      </c>
      <c r="G17" s="18"/>
      <c r="H17" s="18"/>
    </row>
    <row r="18" spans="2:8" ht="14.6">
      <c r="B18" s="11" t="s">
        <v>123</v>
      </c>
      <c r="C18" s="12" t="s">
        <v>185</v>
      </c>
      <c r="D18" s="13">
        <v>379.047124</v>
      </c>
      <c r="E18" s="13">
        <v>257.91852399999999</v>
      </c>
      <c r="F18" s="13">
        <v>30.32376992</v>
      </c>
      <c r="G18" s="18"/>
      <c r="H18" s="18"/>
    </row>
    <row r="19" spans="2:8" ht="14.6">
      <c r="B19" s="11" t="s">
        <v>186</v>
      </c>
      <c r="C19" s="12" t="s">
        <v>187</v>
      </c>
      <c r="D19" s="13">
        <v>3047.8035</v>
      </c>
      <c r="E19" s="13">
        <v>3262.6771119999999</v>
      </c>
      <c r="F19" s="13">
        <v>243.82427999999999</v>
      </c>
      <c r="G19" s="18"/>
      <c r="H19" s="18"/>
    </row>
    <row r="20" spans="2:8" ht="14.6">
      <c r="B20" s="11" t="s">
        <v>125</v>
      </c>
      <c r="C20" s="12" t="s">
        <v>188</v>
      </c>
      <c r="D20" s="131" t="s">
        <v>1160</v>
      </c>
      <c r="E20" s="131" t="s">
        <v>1160</v>
      </c>
      <c r="F20" s="131" t="s">
        <v>1160</v>
      </c>
      <c r="G20" s="18"/>
      <c r="H20" s="18"/>
    </row>
    <row r="21" spans="2:8" ht="14.6">
      <c r="B21" s="11" t="s">
        <v>129</v>
      </c>
      <c r="C21" s="12" t="s">
        <v>41</v>
      </c>
      <c r="D21" s="526"/>
      <c r="E21" s="526"/>
      <c r="F21" s="526"/>
      <c r="G21" s="18"/>
      <c r="H21" s="18"/>
    </row>
    <row r="22" spans="2:8" ht="14.6">
      <c r="B22" s="11" t="s">
        <v>133</v>
      </c>
      <c r="C22" s="12" t="s">
        <v>41</v>
      </c>
      <c r="D22" s="526"/>
      <c r="E22" s="526"/>
      <c r="F22" s="526"/>
      <c r="G22" s="18"/>
      <c r="H22" s="18"/>
    </row>
    <row r="23" spans="2:8" ht="14.6">
      <c r="B23" s="11" t="s">
        <v>137</v>
      </c>
      <c r="C23" s="12" t="s">
        <v>41</v>
      </c>
      <c r="D23" s="526"/>
      <c r="E23" s="526"/>
      <c r="F23" s="526"/>
      <c r="G23" s="18"/>
      <c r="H23" s="18"/>
    </row>
    <row r="24" spans="2:8" ht="14.6">
      <c r="B24" s="11" t="s">
        <v>140</v>
      </c>
      <c r="C24" s="12" t="s">
        <v>41</v>
      </c>
      <c r="D24" s="526"/>
      <c r="E24" s="526"/>
      <c r="F24" s="526"/>
      <c r="G24" s="18"/>
      <c r="H24" s="18"/>
    </row>
    <row r="25" spans="2:8" ht="14.6">
      <c r="B25" s="11" t="s">
        <v>142</v>
      </c>
      <c r="C25" s="12" t="s">
        <v>41</v>
      </c>
      <c r="D25" s="526"/>
      <c r="E25" s="526"/>
      <c r="F25" s="526"/>
      <c r="G25" s="18"/>
      <c r="H25" s="18"/>
    </row>
    <row r="26" spans="2:8" ht="14.6">
      <c r="B26" s="11" t="s">
        <v>155</v>
      </c>
      <c r="C26" s="12" t="s">
        <v>189</v>
      </c>
      <c r="D26" s="131" t="s">
        <v>1160</v>
      </c>
      <c r="E26" s="131" t="s">
        <v>1160</v>
      </c>
      <c r="F26" s="131" t="s">
        <v>1160</v>
      </c>
      <c r="G26" s="18"/>
      <c r="H26" s="18"/>
    </row>
    <row r="27" spans="2:8" ht="14.6">
      <c r="B27" s="11" t="s">
        <v>161</v>
      </c>
      <c r="C27" s="12" t="s">
        <v>190</v>
      </c>
      <c r="D27" s="131" t="s">
        <v>1160</v>
      </c>
      <c r="E27" s="131" t="s">
        <v>1160</v>
      </c>
      <c r="F27" s="131" t="s">
        <v>1160</v>
      </c>
      <c r="G27" s="18"/>
      <c r="H27" s="18"/>
    </row>
    <row r="28" spans="2:8" ht="14.6">
      <c r="B28" s="11" t="s">
        <v>163</v>
      </c>
      <c r="C28" s="12" t="s">
        <v>191</v>
      </c>
      <c r="D28" s="131" t="s">
        <v>1160</v>
      </c>
      <c r="E28" s="131" t="s">
        <v>1160</v>
      </c>
      <c r="F28" s="131" t="s">
        <v>1160</v>
      </c>
      <c r="G28" s="18"/>
      <c r="H28" s="18"/>
    </row>
    <row r="29" spans="2:8" ht="14.6">
      <c r="B29" s="11" t="s">
        <v>166</v>
      </c>
      <c r="C29" s="12" t="s">
        <v>192</v>
      </c>
      <c r="D29" s="131" t="s">
        <v>1160</v>
      </c>
      <c r="E29" s="131" t="s">
        <v>1160</v>
      </c>
      <c r="F29" s="131" t="s">
        <v>1160</v>
      </c>
      <c r="G29" s="18"/>
      <c r="H29" s="18"/>
    </row>
    <row r="30" spans="2:8" ht="14.6">
      <c r="B30" s="11" t="s">
        <v>168</v>
      </c>
      <c r="C30" s="12" t="s">
        <v>193</v>
      </c>
      <c r="D30" s="131" t="s">
        <v>1160</v>
      </c>
      <c r="E30" s="131" t="s">
        <v>1160</v>
      </c>
      <c r="F30" s="131" t="s">
        <v>1160</v>
      </c>
      <c r="G30" s="18"/>
      <c r="H30" s="18"/>
    </row>
    <row r="31" spans="2:8" ht="14.6">
      <c r="B31" s="11" t="s">
        <v>194</v>
      </c>
      <c r="C31" s="12" t="s">
        <v>195</v>
      </c>
      <c r="D31" s="131" t="s">
        <v>1160</v>
      </c>
      <c r="E31" s="131" t="s">
        <v>1160</v>
      </c>
      <c r="F31" s="131" t="s">
        <v>1160</v>
      </c>
      <c r="G31" s="18"/>
      <c r="H31" s="18"/>
    </row>
    <row r="32" spans="2:8" ht="14.6">
      <c r="B32" s="11" t="s">
        <v>170</v>
      </c>
      <c r="C32" s="12" t="s">
        <v>196</v>
      </c>
      <c r="D32" s="13">
        <v>785.51999938999995</v>
      </c>
      <c r="E32" s="13">
        <v>668.91908096999998</v>
      </c>
      <c r="F32" s="13">
        <v>62.841599951200003</v>
      </c>
      <c r="G32" s="18"/>
      <c r="H32" s="18"/>
    </row>
    <row r="33" spans="2:8" ht="14.6">
      <c r="B33" s="11" t="s">
        <v>197</v>
      </c>
      <c r="C33" s="12" t="s">
        <v>177</v>
      </c>
      <c r="D33" s="13">
        <v>785.51999938999995</v>
      </c>
      <c r="E33" s="13">
        <v>668.91908096999998</v>
      </c>
      <c r="F33" s="13">
        <v>62.841599951200003</v>
      </c>
      <c r="G33" s="18"/>
      <c r="H33" s="18"/>
    </row>
    <row r="34" spans="2:8" ht="14.6">
      <c r="B34" s="11" t="s">
        <v>198</v>
      </c>
      <c r="C34" s="12" t="s">
        <v>199</v>
      </c>
      <c r="D34" s="131" t="s">
        <v>1160</v>
      </c>
      <c r="E34" s="131" t="s">
        <v>1160</v>
      </c>
      <c r="F34" s="131" t="s">
        <v>1160</v>
      </c>
      <c r="G34" s="18"/>
      <c r="H34" s="18"/>
    </row>
    <row r="35" spans="2:8" ht="14.6">
      <c r="B35" s="11" t="s">
        <v>200</v>
      </c>
      <c r="C35" s="12" t="s">
        <v>201</v>
      </c>
      <c r="D35" s="131" t="s">
        <v>1160</v>
      </c>
      <c r="E35" s="131" t="s">
        <v>1160</v>
      </c>
      <c r="F35" s="131" t="s">
        <v>1160</v>
      </c>
      <c r="G35" s="18"/>
      <c r="H35" s="18"/>
    </row>
    <row r="36" spans="2:8" ht="14.6">
      <c r="B36" s="11" t="s">
        <v>202</v>
      </c>
      <c r="C36" s="12" t="s">
        <v>203</v>
      </c>
      <c r="D36" s="13">
        <v>3622.2515912499998</v>
      </c>
      <c r="E36" s="13">
        <v>3622.2515912499998</v>
      </c>
      <c r="F36" s="13">
        <v>289.7801273</v>
      </c>
      <c r="G36" s="18"/>
      <c r="H36" s="18"/>
    </row>
    <row r="37" spans="2:8" ht="14.6">
      <c r="B37" s="11" t="s">
        <v>204</v>
      </c>
      <c r="C37" s="12" t="s">
        <v>205</v>
      </c>
      <c r="D37" s="131" t="s">
        <v>1160</v>
      </c>
      <c r="E37" s="131" t="s">
        <v>1160</v>
      </c>
      <c r="F37" s="131" t="s">
        <v>1160</v>
      </c>
      <c r="G37" s="18"/>
      <c r="H37" s="18"/>
    </row>
    <row r="38" spans="2:8" ht="14.6">
      <c r="B38" s="11" t="s">
        <v>206</v>
      </c>
      <c r="C38" s="12" t="s">
        <v>207</v>
      </c>
      <c r="D38" s="13">
        <v>3622.2515912499998</v>
      </c>
      <c r="E38" s="13">
        <v>3622.2515912499998</v>
      </c>
      <c r="F38" s="13">
        <v>289.7801273</v>
      </c>
      <c r="G38" s="18"/>
      <c r="H38" s="18"/>
    </row>
    <row r="39" spans="2:8" ht="14.6">
      <c r="B39" s="11" t="s">
        <v>208</v>
      </c>
      <c r="C39" s="12" t="s">
        <v>209</v>
      </c>
      <c r="D39" s="131" t="s">
        <v>1160</v>
      </c>
      <c r="E39" s="131" t="s">
        <v>1160</v>
      </c>
      <c r="F39" s="131" t="s">
        <v>1160</v>
      </c>
      <c r="G39" s="18"/>
      <c r="H39" s="18"/>
    </row>
    <row r="40" spans="2:8" ht="29.15">
      <c r="B40" s="11" t="s">
        <v>210</v>
      </c>
      <c r="C40" s="12" t="s">
        <v>211</v>
      </c>
      <c r="D40" s="131" t="s">
        <v>1160</v>
      </c>
      <c r="E40" s="131" t="s">
        <v>1160</v>
      </c>
      <c r="F40" s="131" t="s">
        <v>1160</v>
      </c>
      <c r="G40" s="18"/>
      <c r="H40" s="18"/>
    </row>
    <row r="41" spans="2:8" ht="14.6">
      <c r="B41" s="11" t="s">
        <v>212</v>
      </c>
      <c r="C41" s="12" t="s">
        <v>41</v>
      </c>
      <c r="D41" s="527"/>
      <c r="E41" s="527"/>
      <c r="F41" s="527"/>
      <c r="G41" s="18"/>
      <c r="H41" s="18"/>
    </row>
    <row r="42" spans="2:8" ht="14.6">
      <c r="B42" s="11" t="s">
        <v>213</v>
      </c>
      <c r="C42" s="12" t="s">
        <v>41</v>
      </c>
      <c r="D42" s="527"/>
      <c r="E42" s="527"/>
      <c r="F42" s="527"/>
      <c r="G42" s="18"/>
      <c r="H42" s="18"/>
    </row>
    <row r="43" spans="2:8" ht="14.6">
      <c r="B43" s="11" t="s">
        <v>214</v>
      </c>
      <c r="C43" s="12" t="s">
        <v>41</v>
      </c>
      <c r="D43" s="527"/>
      <c r="E43" s="527"/>
      <c r="F43" s="527"/>
      <c r="G43" s="18"/>
      <c r="H43" s="18"/>
    </row>
    <row r="44" spans="2:8" ht="14.6">
      <c r="B44" s="11" t="s">
        <v>215</v>
      </c>
      <c r="C44" s="12" t="s">
        <v>41</v>
      </c>
      <c r="D44" s="527"/>
      <c r="E44" s="527"/>
      <c r="F44" s="527"/>
      <c r="G44" s="18"/>
      <c r="H44" s="18"/>
    </row>
    <row r="45" spans="2:8" ht="14.6">
      <c r="B45" s="11" t="s">
        <v>216</v>
      </c>
      <c r="C45" s="12" t="s">
        <v>217</v>
      </c>
      <c r="D45" s="13">
        <v>101898.35600864</v>
      </c>
      <c r="E45" s="13">
        <v>94306.730091220001</v>
      </c>
      <c r="F45" s="13">
        <v>8151.8684806900001</v>
      </c>
      <c r="G45" s="18"/>
      <c r="H45" s="18"/>
    </row>
    <row r="46" spans="2:8">
      <c r="B46" s="18"/>
      <c r="C46" s="18"/>
      <c r="D46" s="18"/>
      <c r="E46" s="18"/>
      <c r="F46" s="18"/>
      <c r="G46" s="18"/>
      <c r="H46" s="18"/>
    </row>
    <row r="47" spans="2:8">
      <c r="D47" s="60"/>
    </row>
  </sheetData>
  <mergeCells count="2">
    <mergeCell ref="B3:C3"/>
    <mergeCell ref="D6:E6"/>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ColWidth="9.15234375" defaultRowHeight="14.6"/>
  <cols>
    <col min="1" max="3" width="8.15234375" style="20" customWidth="1"/>
    <col min="4" max="4" width="45" style="20" customWidth="1"/>
    <col min="5" max="5" width="19" style="20" customWidth="1"/>
    <col min="6" max="6" width="16.3828125" style="20" customWidth="1"/>
    <col min="7" max="7" width="18.15234375" style="20" customWidth="1"/>
    <col min="8" max="8" width="18.84375" style="20" customWidth="1"/>
    <col min="9" max="9" width="28.15234375" style="20" customWidth="1"/>
    <col min="10" max="10" width="32.84375" style="20" customWidth="1"/>
    <col min="11" max="11" width="17.3828125" style="20" customWidth="1"/>
    <col min="12" max="12" width="45.3828125" style="20" customWidth="1"/>
    <col min="13" max="13" width="11" style="20" customWidth="1"/>
    <col min="14" max="14" width="9.3828125" style="20" customWidth="1"/>
    <col min="15" max="16384" width="9.15234375" style="20"/>
  </cols>
  <sheetData>
    <row r="1" spans="1:14" s="385" customFormat="1" ht="16" customHeight="1">
      <c r="A1" s="386" t="s">
        <v>1145</v>
      </c>
      <c r="B1" s="386"/>
      <c r="C1" s="386"/>
      <c r="D1" s="387"/>
      <c r="E1" s="84"/>
      <c r="F1" s="388"/>
      <c r="G1" s="388"/>
    </row>
    <row r="2" spans="1:14">
      <c r="A2" s="37"/>
      <c r="B2" s="36"/>
      <c r="C2" s="36"/>
      <c r="D2" s="36"/>
      <c r="E2" s="36"/>
      <c r="F2" s="36"/>
      <c r="G2" s="36"/>
      <c r="H2" s="36"/>
      <c r="I2" s="36"/>
      <c r="J2" s="36"/>
      <c r="K2" s="36"/>
      <c r="L2" s="36"/>
      <c r="M2" s="36"/>
      <c r="N2" s="36"/>
    </row>
    <row r="3" spans="1:14" ht="20.6">
      <c r="A3" s="36"/>
      <c r="B3" s="582" t="s">
        <v>21</v>
      </c>
      <c r="C3" s="583"/>
      <c r="D3" s="583"/>
      <c r="E3" s="583"/>
      <c r="F3" s="583"/>
      <c r="G3" s="583"/>
      <c r="H3" s="583"/>
      <c r="I3" s="36"/>
      <c r="J3" s="36"/>
      <c r="K3" s="36"/>
      <c r="L3" s="36"/>
      <c r="M3" s="36"/>
      <c r="N3" s="36"/>
    </row>
    <row r="4" spans="1:14" ht="20.6">
      <c r="A4" s="164"/>
      <c r="B4" s="159"/>
      <c r="C4" s="165"/>
      <c r="D4" s="165"/>
      <c r="E4" s="165"/>
      <c r="F4" s="165"/>
      <c r="G4" s="165"/>
      <c r="H4" s="165"/>
      <c r="I4" s="164"/>
      <c r="J4" s="164"/>
      <c r="K4" s="164"/>
      <c r="L4" s="164"/>
      <c r="M4" s="164"/>
      <c r="N4" s="164"/>
    </row>
    <row r="5" spans="1:14">
      <c r="A5" s="36"/>
      <c r="B5" s="36"/>
      <c r="C5" s="645"/>
      <c r="D5" s="645"/>
      <c r="E5" s="36"/>
      <c r="F5" s="36"/>
      <c r="G5" s="36"/>
      <c r="H5" s="36"/>
      <c r="I5" s="36"/>
      <c r="J5" s="36"/>
      <c r="K5" s="36"/>
      <c r="L5" s="36"/>
      <c r="M5" s="36"/>
      <c r="N5" s="36"/>
    </row>
    <row r="6" spans="1:14">
      <c r="A6" s="36"/>
      <c r="B6" s="330" t="s">
        <v>173</v>
      </c>
      <c r="C6" s="646"/>
      <c r="D6" s="647"/>
      <c r="E6" s="366" t="s">
        <v>87</v>
      </c>
      <c r="F6" s="279" t="s">
        <v>94</v>
      </c>
      <c r="G6" s="279" t="s">
        <v>95</v>
      </c>
      <c r="H6" s="279" t="s">
        <v>96</v>
      </c>
      <c r="I6" s="279" t="s">
        <v>97</v>
      </c>
      <c r="J6" s="279" t="s">
        <v>220</v>
      </c>
      <c r="K6" s="279" t="s">
        <v>221</v>
      </c>
      <c r="L6" s="279" t="s">
        <v>222</v>
      </c>
      <c r="M6" s="36"/>
      <c r="N6" s="36"/>
    </row>
    <row r="7" spans="1:14">
      <c r="A7" s="36"/>
      <c r="B7" s="363"/>
      <c r="C7" s="635"/>
      <c r="D7" s="636"/>
      <c r="E7" s="648" t="s">
        <v>367</v>
      </c>
      <c r="F7" s="644"/>
      <c r="G7" s="644"/>
      <c r="H7" s="644"/>
      <c r="I7" s="633" t="s">
        <v>368</v>
      </c>
      <c r="J7" s="644"/>
      <c r="K7" s="633" t="s">
        <v>369</v>
      </c>
      <c r="L7" s="634"/>
      <c r="M7" s="36"/>
      <c r="N7" s="36"/>
    </row>
    <row r="8" spans="1:14" ht="43.5" customHeight="1">
      <c r="A8" s="36"/>
      <c r="B8" s="363"/>
      <c r="C8" s="635"/>
      <c r="D8" s="636"/>
      <c r="E8" s="367" t="s">
        <v>370</v>
      </c>
      <c r="F8" s="637" t="s">
        <v>371</v>
      </c>
      <c r="G8" s="638"/>
      <c r="H8" s="639"/>
      <c r="I8" s="305" t="s">
        <v>372</v>
      </c>
      <c r="J8" s="321" t="s">
        <v>373</v>
      </c>
      <c r="K8" s="305"/>
      <c r="L8" s="308" t="s">
        <v>374</v>
      </c>
      <c r="M8" s="36"/>
      <c r="N8" s="36"/>
    </row>
    <row r="9" spans="1:14">
      <c r="A9" s="36"/>
      <c r="B9" s="319"/>
      <c r="C9" s="640"/>
      <c r="D9" s="641"/>
      <c r="E9" s="368"/>
      <c r="F9" s="317"/>
      <c r="G9" s="317" t="s">
        <v>375</v>
      </c>
      <c r="H9" s="318" t="s">
        <v>376</v>
      </c>
      <c r="I9" s="319"/>
      <c r="J9" s="319"/>
      <c r="K9" s="319"/>
      <c r="L9" s="320"/>
      <c r="M9" s="36"/>
      <c r="N9" s="36"/>
    </row>
    <row r="10" spans="1:14" ht="15" thickBot="1">
      <c r="A10" s="36"/>
      <c r="B10" s="28" t="s">
        <v>377</v>
      </c>
      <c r="C10" s="642" t="s">
        <v>378</v>
      </c>
      <c r="D10" s="643"/>
      <c r="E10" s="550" t="s">
        <v>1160</v>
      </c>
      <c r="F10" s="550" t="s">
        <v>1160</v>
      </c>
      <c r="G10" s="550" t="s">
        <v>1160</v>
      </c>
      <c r="H10" s="550" t="s">
        <v>1160</v>
      </c>
      <c r="I10" s="550" t="s">
        <v>1160</v>
      </c>
      <c r="J10" s="550" t="s">
        <v>1160</v>
      </c>
      <c r="K10" s="550" t="s">
        <v>1160</v>
      </c>
      <c r="L10" s="550" t="s">
        <v>1160</v>
      </c>
      <c r="M10" s="36"/>
      <c r="N10" s="36"/>
    </row>
    <row r="11" spans="1:14" ht="15" thickBot="1">
      <c r="A11" s="36"/>
      <c r="B11" s="21" t="s">
        <v>379</v>
      </c>
      <c r="C11" s="629" t="s">
        <v>380</v>
      </c>
      <c r="D11" s="630"/>
      <c r="E11" s="551">
        <v>596</v>
      </c>
      <c r="F11" s="551">
        <v>1146</v>
      </c>
      <c r="G11" s="551">
        <v>1146</v>
      </c>
      <c r="H11" s="551">
        <v>1146</v>
      </c>
      <c r="I11" s="551">
        <v>-4</v>
      </c>
      <c r="J11" s="551">
        <v>-48</v>
      </c>
      <c r="K11" s="551">
        <v>1140</v>
      </c>
      <c r="L11" s="551">
        <v>1019</v>
      </c>
      <c r="M11" s="36"/>
      <c r="N11" s="36"/>
    </row>
    <row r="12" spans="1:14" ht="15" thickBot="1">
      <c r="A12" s="36"/>
      <c r="B12" s="22" t="s">
        <v>381</v>
      </c>
      <c r="C12" s="632" t="s">
        <v>382</v>
      </c>
      <c r="D12" s="630"/>
      <c r="E12" s="551" t="s">
        <v>1160</v>
      </c>
      <c r="F12" s="551" t="s">
        <v>1160</v>
      </c>
      <c r="G12" s="551" t="s">
        <v>1160</v>
      </c>
      <c r="H12" s="551" t="s">
        <v>1160</v>
      </c>
      <c r="I12" s="551" t="s">
        <v>1160</v>
      </c>
      <c r="J12" s="551" t="s">
        <v>1160</v>
      </c>
      <c r="K12" s="551" t="s">
        <v>1160</v>
      </c>
      <c r="L12" s="551" t="s">
        <v>1160</v>
      </c>
      <c r="M12" s="36"/>
      <c r="N12" s="36"/>
    </row>
    <row r="13" spans="1:14" ht="15" thickBot="1">
      <c r="A13" s="36"/>
      <c r="B13" s="22" t="s">
        <v>383</v>
      </c>
      <c r="C13" s="632" t="s">
        <v>384</v>
      </c>
      <c r="D13" s="630"/>
      <c r="E13" s="551" t="s">
        <v>1160</v>
      </c>
      <c r="F13" s="551" t="s">
        <v>1160</v>
      </c>
      <c r="G13" s="551" t="s">
        <v>1160</v>
      </c>
      <c r="H13" s="551" t="s">
        <v>1160</v>
      </c>
      <c r="I13" s="551" t="s">
        <v>1160</v>
      </c>
      <c r="J13" s="551" t="s">
        <v>1160</v>
      </c>
      <c r="K13" s="551" t="s">
        <v>1160</v>
      </c>
      <c r="L13" s="551" t="s">
        <v>1160</v>
      </c>
      <c r="M13" s="36"/>
      <c r="N13" s="36"/>
    </row>
    <row r="14" spans="1:14" ht="15" thickBot="1">
      <c r="A14" s="36"/>
      <c r="B14" s="22" t="s">
        <v>385</v>
      </c>
      <c r="C14" s="632" t="s">
        <v>386</v>
      </c>
      <c r="D14" s="630"/>
      <c r="E14" s="551" t="s">
        <v>1160</v>
      </c>
      <c r="F14" s="551" t="s">
        <v>1160</v>
      </c>
      <c r="G14" s="551" t="s">
        <v>1160</v>
      </c>
      <c r="H14" s="551" t="s">
        <v>1160</v>
      </c>
      <c r="I14" s="551" t="s">
        <v>1160</v>
      </c>
      <c r="J14" s="551" t="s">
        <v>1160</v>
      </c>
      <c r="K14" s="551" t="s">
        <v>1160</v>
      </c>
      <c r="L14" s="551" t="s">
        <v>1160</v>
      </c>
      <c r="M14" s="36"/>
      <c r="N14" s="36"/>
    </row>
    <row r="15" spans="1:14" ht="15" thickBot="1">
      <c r="A15" s="36"/>
      <c r="B15" s="22" t="s">
        <v>387</v>
      </c>
      <c r="C15" s="632" t="s">
        <v>388</v>
      </c>
      <c r="D15" s="630"/>
      <c r="E15" s="551" t="s">
        <v>1160</v>
      </c>
      <c r="F15" s="551" t="s">
        <v>1160</v>
      </c>
      <c r="G15" s="551" t="s">
        <v>1160</v>
      </c>
      <c r="H15" s="551" t="s">
        <v>1160</v>
      </c>
      <c r="I15" s="551" t="s">
        <v>1160</v>
      </c>
      <c r="J15" s="551" t="s">
        <v>1160</v>
      </c>
      <c r="K15" s="551" t="s">
        <v>1160</v>
      </c>
      <c r="L15" s="551" t="s">
        <v>1160</v>
      </c>
      <c r="M15" s="36"/>
      <c r="N15" s="36"/>
    </row>
    <row r="16" spans="1:14" ht="15" thickBot="1">
      <c r="A16" s="36"/>
      <c r="B16" s="22" t="s">
        <v>389</v>
      </c>
      <c r="C16" s="632" t="s">
        <v>390</v>
      </c>
      <c r="D16" s="630"/>
      <c r="E16" s="551">
        <v>596</v>
      </c>
      <c r="F16" s="551">
        <v>1146</v>
      </c>
      <c r="G16" s="551">
        <v>1146</v>
      </c>
      <c r="H16" s="551">
        <v>1146</v>
      </c>
      <c r="I16" s="551">
        <v>-4</v>
      </c>
      <c r="J16" s="551">
        <v>-48</v>
      </c>
      <c r="K16" s="551">
        <v>1140</v>
      </c>
      <c r="L16" s="551">
        <v>1019</v>
      </c>
      <c r="M16" s="36"/>
      <c r="N16" s="36"/>
    </row>
    <row r="17" spans="1:14" ht="15" thickBot="1">
      <c r="A17" s="36"/>
      <c r="B17" s="22" t="s">
        <v>391</v>
      </c>
      <c r="C17" s="632" t="s">
        <v>392</v>
      </c>
      <c r="D17" s="630"/>
      <c r="E17" s="551" t="s">
        <v>1160</v>
      </c>
      <c r="F17" s="551" t="s">
        <v>1160</v>
      </c>
      <c r="G17" s="551" t="s">
        <v>1160</v>
      </c>
      <c r="H17" s="551" t="s">
        <v>1160</v>
      </c>
      <c r="I17" s="551" t="s">
        <v>1160</v>
      </c>
      <c r="J17" s="551" t="s">
        <v>1160</v>
      </c>
      <c r="K17" s="551" t="s">
        <v>1160</v>
      </c>
      <c r="L17" s="551" t="s">
        <v>1160</v>
      </c>
      <c r="M17" s="36"/>
      <c r="N17" s="36"/>
    </row>
    <row r="18" spans="1:14" ht="15" thickBot="1">
      <c r="A18" s="36"/>
      <c r="B18" s="21" t="s">
        <v>393</v>
      </c>
      <c r="C18" s="629" t="s">
        <v>394</v>
      </c>
      <c r="D18" s="630"/>
      <c r="E18" s="551" t="s">
        <v>1160</v>
      </c>
      <c r="F18" s="551" t="s">
        <v>1160</v>
      </c>
      <c r="G18" s="551" t="s">
        <v>1160</v>
      </c>
      <c r="H18" s="551" t="s">
        <v>1160</v>
      </c>
      <c r="I18" s="551" t="s">
        <v>1160</v>
      </c>
      <c r="J18" s="551" t="s">
        <v>1160</v>
      </c>
      <c r="K18" s="551" t="s">
        <v>1160</v>
      </c>
      <c r="L18" s="551" t="s">
        <v>1160</v>
      </c>
      <c r="M18" s="36"/>
      <c r="N18" s="36"/>
    </row>
    <row r="19" spans="1:14" ht="15" thickBot="1">
      <c r="A19" s="36"/>
      <c r="B19" s="21" t="s">
        <v>395</v>
      </c>
      <c r="C19" s="629" t="s">
        <v>396</v>
      </c>
      <c r="D19" s="630"/>
      <c r="E19" s="551" t="s">
        <v>1160</v>
      </c>
      <c r="F19" s="551">
        <v>72</v>
      </c>
      <c r="G19" s="551">
        <v>72</v>
      </c>
      <c r="H19" s="551">
        <v>72</v>
      </c>
      <c r="I19" s="551" t="s">
        <v>1160</v>
      </c>
      <c r="J19" s="551" t="s">
        <v>1160</v>
      </c>
      <c r="K19" s="551">
        <v>72</v>
      </c>
      <c r="L19" s="551">
        <v>72</v>
      </c>
      <c r="M19" s="36"/>
      <c r="N19" s="36"/>
    </row>
    <row r="20" spans="1:14" ht="15" thickBot="1">
      <c r="A20" s="36"/>
      <c r="B20" s="23" t="s">
        <v>397</v>
      </c>
      <c r="C20" s="631" t="s">
        <v>217</v>
      </c>
      <c r="D20" s="630"/>
      <c r="E20" s="551">
        <v>596</v>
      </c>
      <c r="F20" s="551">
        <v>1218</v>
      </c>
      <c r="G20" s="551">
        <v>1218</v>
      </c>
      <c r="H20" s="551">
        <v>1218</v>
      </c>
      <c r="I20" s="551">
        <v>-4</v>
      </c>
      <c r="J20" s="551">
        <v>-48</v>
      </c>
      <c r="K20" s="551">
        <v>1212</v>
      </c>
      <c r="L20" s="551">
        <v>1091</v>
      </c>
      <c r="M20" s="36"/>
      <c r="N20" s="36"/>
    </row>
    <row r="21" spans="1:14">
      <c r="A21" s="36"/>
      <c r="B21" s="36"/>
      <c r="C21" s="36"/>
      <c r="D21" s="36"/>
      <c r="E21" s="36"/>
      <c r="F21" s="36"/>
      <c r="G21" s="36"/>
      <c r="H21" s="36"/>
      <c r="I21" s="36"/>
      <c r="J21" s="36"/>
      <c r="K21" s="36"/>
      <c r="L21" s="36"/>
      <c r="M21" s="36"/>
      <c r="N21" s="36"/>
    </row>
    <row r="22" spans="1:14">
      <c r="A22" s="36"/>
      <c r="B22" s="36"/>
      <c r="C22" s="36"/>
      <c r="D22" s="36"/>
      <c r="E22" s="36"/>
      <c r="F22" s="36"/>
      <c r="G22" s="36"/>
      <c r="H22" s="36"/>
      <c r="I22" s="36"/>
      <c r="J22" s="36"/>
      <c r="K22" s="36"/>
      <c r="L22" s="36"/>
      <c r="M22" s="36"/>
      <c r="N22" s="36"/>
    </row>
  </sheetData>
  <mergeCells count="21">
    <mergeCell ref="C11:D11"/>
    <mergeCell ref="B3:H3"/>
    <mergeCell ref="C5:D5"/>
    <mergeCell ref="C6:D6"/>
    <mergeCell ref="C7:D7"/>
    <mergeCell ref="E7:H7"/>
    <mergeCell ref="K7:L7"/>
    <mergeCell ref="C8:D8"/>
    <mergeCell ref="F8:H8"/>
    <mergeCell ref="C9:D9"/>
    <mergeCell ref="C10:D10"/>
    <mergeCell ref="I7:J7"/>
    <mergeCell ref="C18:D18"/>
    <mergeCell ref="C19:D19"/>
    <mergeCell ref="C20:D20"/>
    <mergeCell ref="C12:D12"/>
    <mergeCell ref="C13:D13"/>
    <mergeCell ref="C14:D14"/>
    <mergeCell ref="C15:D15"/>
    <mergeCell ref="C16:D16"/>
    <mergeCell ref="C17:D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ColWidth="9.15234375" defaultRowHeight="12.9"/>
  <cols>
    <col min="1" max="2" width="8.15234375" style="63" customWidth="1"/>
    <col min="3" max="3" width="26.53515625" style="63" customWidth="1"/>
    <col min="4" max="4" width="29" style="63" customWidth="1"/>
    <col min="5" max="5" width="20.84375" style="63" customWidth="1"/>
    <col min="6" max="6" width="22.3828125" style="63" customWidth="1"/>
    <col min="7" max="7" width="21.3828125" style="63" customWidth="1"/>
    <col min="8" max="8" width="20.3828125" style="63" customWidth="1"/>
    <col min="9" max="9" width="25" style="63" customWidth="1"/>
    <col min="10" max="10" width="28.84375" style="63" customWidth="1"/>
    <col min="11" max="11" width="24.15234375" style="63" customWidth="1"/>
    <col min="12" max="16384" width="9.15234375" style="63"/>
  </cols>
  <sheetData>
    <row r="1" spans="1:11" s="385" customFormat="1" ht="16" customHeight="1">
      <c r="A1" s="386" t="s">
        <v>1145</v>
      </c>
      <c r="B1" s="386"/>
      <c r="C1" s="386"/>
      <c r="D1" s="387"/>
      <c r="E1" s="84"/>
      <c r="F1" s="388"/>
      <c r="G1" s="388"/>
    </row>
    <row r="2" spans="1:11" ht="14.6">
      <c r="A2" s="19"/>
      <c r="B2" s="61"/>
      <c r="C2" s="61"/>
      <c r="D2" s="61"/>
      <c r="E2" s="61"/>
      <c r="F2" s="61"/>
      <c r="G2" s="61"/>
      <c r="H2" s="61"/>
      <c r="I2" s="61"/>
      <c r="J2" s="61"/>
      <c r="K2" s="62"/>
    </row>
    <row r="3" spans="1:11" ht="18" customHeight="1">
      <c r="A3" s="61"/>
      <c r="B3" s="601" t="s">
        <v>1114</v>
      </c>
      <c r="C3" s="597"/>
      <c r="D3" s="597"/>
      <c r="E3" s="597"/>
      <c r="F3" s="597"/>
      <c r="G3" s="61"/>
      <c r="H3" s="61"/>
      <c r="I3" s="61"/>
      <c r="J3" s="61"/>
      <c r="K3" s="62"/>
    </row>
    <row r="4" spans="1:11" ht="18" customHeight="1">
      <c r="A4" s="167"/>
      <c r="B4" s="166"/>
      <c r="C4" s="160"/>
      <c r="D4" s="160"/>
      <c r="E4" s="160"/>
      <c r="F4" s="160"/>
      <c r="G4" s="167"/>
      <c r="H4" s="167"/>
      <c r="I4" s="167"/>
      <c r="J4" s="167"/>
      <c r="K4" s="62"/>
    </row>
    <row r="5" spans="1:11">
      <c r="A5" s="61"/>
      <c r="B5" s="61"/>
      <c r="C5" s="61"/>
      <c r="D5" s="64"/>
      <c r="E5" s="64"/>
      <c r="F5" s="64"/>
      <c r="G5" s="61"/>
      <c r="H5" s="61"/>
      <c r="I5" s="61"/>
      <c r="J5" s="61"/>
      <c r="K5" s="61"/>
    </row>
    <row r="6" spans="1:11" ht="14.6">
      <c r="A6" s="61"/>
      <c r="B6" s="209" t="s">
        <v>173</v>
      </c>
      <c r="C6" s="337"/>
      <c r="D6" s="369" t="s">
        <v>87</v>
      </c>
      <c r="E6" s="210" t="s">
        <v>94</v>
      </c>
      <c r="F6" s="210" t="s">
        <v>95</v>
      </c>
      <c r="G6" s="210" t="s">
        <v>96</v>
      </c>
      <c r="H6" s="210" t="s">
        <v>97</v>
      </c>
      <c r="I6" s="210" t="s">
        <v>220</v>
      </c>
      <c r="J6" s="210" t="s">
        <v>221</v>
      </c>
      <c r="K6" s="61"/>
    </row>
    <row r="7" spans="1:11" ht="43.75">
      <c r="A7" s="61"/>
      <c r="B7" s="214"/>
      <c r="C7" s="370"/>
      <c r="D7" s="649" t="s">
        <v>398</v>
      </c>
      <c r="E7" s="650"/>
      <c r="F7" s="650"/>
      <c r="G7" s="650"/>
      <c r="H7" s="211" t="s">
        <v>399</v>
      </c>
      <c r="I7" s="212" t="s">
        <v>400</v>
      </c>
      <c r="J7" s="213" t="s">
        <v>401</v>
      </c>
      <c r="K7" s="182"/>
    </row>
    <row r="8" spans="1:11" ht="29.15">
      <c r="A8" s="61"/>
      <c r="B8" s="214"/>
      <c r="C8" s="215"/>
      <c r="D8" s="216"/>
      <c r="E8" s="649" t="s">
        <v>402</v>
      </c>
      <c r="F8" s="651"/>
      <c r="G8" s="212" t="s">
        <v>403</v>
      </c>
      <c r="H8" s="214"/>
      <c r="I8" s="214"/>
      <c r="J8" s="214"/>
      <c r="K8" s="182"/>
    </row>
    <row r="9" spans="1:11" ht="14.6">
      <c r="A9" s="61"/>
      <c r="B9" s="217"/>
      <c r="C9" s="215"/>
      <c r="D9" s="216"/>
      <c r="E9" s="218"/>
      <c r="F9" s="219" t="s">
        <v>375</v>
      </c>
      <c r="G9" s="214"/>
      <c r="H9" s="217"/>
      <c r="I9" s="217"/>
      <c r="J9" s="220"/>
      <c r="K9" s="61"/>
    </row>
    <row r="10" spans="1:11" ht="14.6">
      <c r="A10" s="61"/>
      <c r="B10" s="67" t="s">
        <v>379</v>
      </c>
      <c r="C10" s="34" t="s">
        <v>404</v>
      </c>
      <c r="D10" s="401">
        <v>344074</v>
      </c>
      <c r="E10" s="552" t="s">
        <v>1160</v>
      </c>
      <c r="F10" s="541">
        <v>2399</v>
      </c>
      <c r="G10" s="553" t="s">
        <v>1160</v>
      </c>
      <c r="H10" s="542">
        <v>-190.73830899999999</v>
      </c>
      <c r="I10" s="554" t="s">
        <v>1160</v>
      </c>
      <c r="J10" s="552" t="s">
        <v>1160</v>
      </c>
      <c r="K10" s="61"/>
    </row>
    <row r="11" spans="1:11" ht="15" customHeight="1">
      <c r="A11" s="61"/>
      <c r="B11" s="66"/>
      <c r="C11" s="35" t="s">
        <v>405</v>
      </c>
      <c r="D11" s="401">
        <v>21895</v>
      </c>
      <c r="E11" s="552" t="s">
        <v>1160</v>
      </c>
      <c r="F11" s="401">
        <v>6.8246630000000001</v>
      </c>
      <c r="G11" s="555" t="s">
        <v>1160</v>
      </c>
      <c r="H11" s="401">
        <v>-2.6880899999999999</v>
      </c>
      <c r="I11" s="554" t="s">
        <v>1160</v>
      </c>
      <c r="J11" s="552" t="s">
        <v>1160</v>
      </c>
      <c r="K11" s="61"/>
    </row>
    <row r="12" spans="1:11" ht="15" customHeight="1">
      <c r="A12" s="61"/>
      <c r="B12" s="66"/>
      <c r="C12" s="35" t="s">
        <v>406</v>
      </c>
      <c r="D12" s="401">
        <v>7440</v>
      </c>
      <c r="E12" s="552" t="s">
        <v>1160</v>
      </c>
      <c r="F12" s="552" t="s">
        <v>1160</v>
      </c>
      <c r="G12" s="552" t="s">
        <v>1160</v>
      </c>
      <c r="H12" s="401">
        <v>-6.0192420000000002</v>
      </c>
      <c r="I12" s="554" t="s">
        <v>1160</v>
      </c>
      <c r="J12" s="552" t="s">
        <v>1160</v>
      </c>
      <c r="K12" s="61"/>
    </row>
    <row r="13" spans="1:11" ht="15" customHeight="1">
      <c r="A13" s="425"/>
      <c r="B13" s="66"/>
      <c r="C13" s="35" t="s">
        <v>1178</v>
      </c>
      <c r="D13" s="401">
        <v>7027</v>
      </c>
      <c r="E13" s="552" t="s">
        <v>1160</v>
      </c>
      <c r="F13" s="552" t="s">
        <v>1160</v>
      </c>
      <c r="G13" s="552" t="s">
        <v>1160</v>
      </c>
      <c r="H13" s="401">
        <v>-1.6263369999999999</v>
      </c>
      <c r="I13" s="554" t="s">
        <v>1160</v>
      </c>
      <c r="J13" s="552" t="s">
        <v>1160</v>
      </c>
      <c r="K13" s="425"/>
    </row>
    <row r="14" spans="1:11" ht="15" customHeight="1">
      <c r="A14" s="61"/>
      <c r="B14" s="66"/>
      <c r="C14" s="35" t="s">
        <v>407</v>
      </c>
      <c r="D14" s="401">
        <v>10689</v>
      </c>
      <c r="E14" s="552" t="s">
        <v>1160</v>
      </c>
      <c r="F14" s="552" t="s">
        <v>1160</v>
      </c>
      <c r="G14" s="552" t="s">
        <v>1160</v>
      </c>
      <c r="H14" s="401">
        <v>-1.8258E-2</v>
      </c>
      <c r="I14" s="554" t="s">
        <v>1160</v>
      </c>
      <c r="J14" s="552" t="s">
        <v>1160</v>
      </c>
      <c r="K14" s="61"/>
    </row>
    <row r="15" spans="1:11" ht="15" customHeight="1">
      <c r="A15" s="61"/>
      <c r="B15" s="66"/>
      <c r="C15" s="35" t="s">
        <v>408</v>
      </c>
      <c r="D15" s="401">
        <v>81858</v>
      </c>
      <c r="E15" s="552" t="s">
        <v>1160</v>
      </c>
      <c r="F15" s="401">
        <v>1480.517012</v>
      </c>
      <c r="G15" s="552" t="s">
        <v>1160</v>
      </c>
      <c r="H15" s="401">
        <v>-63.706107000000003</v>
      </c>
      <c r="I15" s="554" t="s">
        <v>1160</v>
      </c>
      <c r="J15" s="552" t="s">
        <v>1160</v>
      </c>
      <c r="K15" s="61"/>
    </row>
    <row r="16" spans="1:11" ht="15" customHeight="1">
      <c r="A16" s="61"/>
      <c r="B16" s="66"/>
      <c r="C16" s="35" t="s">
        <v>409</v>
      </c>
      <c r="D16" s="401">
        <v>142424</v>
      </c>
      <c r="E16" s="552" t="s">
        <v>1160</v>
      </c>
      <c r="F16" s="401">
        <v>102.787649</v>
      </c>
      <c r="G16" s="552" t="s">
        <v>1160</v>
      </c>
      <c r="H16" s="401">
        <v>-106.299773</v>
      </c>
      <c r="I16" s="554" t="s">
        <v>1160</v>
      </c>
      <c r="J16" s="552" t="s">
        <v>1160</v>
      </c>
      <c r="K16" s="61"/>
    </row>
    <row r="17" spans="1:11" ht="15" customHeight="1">
      <c r="A17" s="425"/>
      <c r="B17" s="66"/>
      <c r="C17" s="35" t="s">
        <v>414</v>
      </c>
      <c r="D17" s="401">
        <v>7337</v>
      </c>
      <c r="E17" s="552" t="s">
        <v>1160</v>
      </c>
      <c r="F17" s="401" t="s">
        <v>1160</v>
      </c>
      <c r="G17" s="552" t="s">
        <v>1160</v>
      </c>
      <c r="H17" s="401">
        <v>-2.9325920000000001</v>
      </c>
      <c r="I17" s="554" t="s">
        <v>1160</v>
      </c>
      <c r="J17" s="552" t="s">
        <v>1160</v>
      </c>
      <c r="K17" s="425"/>
    </row>
    <row r="18" spans="1:11" ht="15" customHeight="1">
      <c r="A18" s="61"/>
      <c r="B18" s="66"/>
      <c r="C18" s="35" t="s">
        <v>410</v>
      </c>
      <c r="D18" s="401">
        <v>65404</v>
      </c>
      <c r="E18" s="552" t="s">
        <v>1160</v>
      </c>
      <c r="F18" s="401">
        <v>809.00358100000005</v>
      </c>
      <c r="G18" s="552" t="s">
        <v>1160</v>
      </c>
      <c r="H18" s="401">
        <v>-7.4479100000000003</v>
      </c>
      <c r="I18" s="554" t="s">
        <v>1160</v>
      </c>
      <c r="J18" s="552" t="s">
        <v>1160</v>
      </c>
      <c r="K18" s="61"/>
    </row>
    <row r="19" spans="1:11" ht="14.6">
      <c r="A19" s="61"/>
      <c r="B19" s="67" t="s">
        <v>393</v>
      </c>
      <c r="C19" s="34" t="s">
        <v>411</v>
      </c>
      <c r="D19" s="401">
        <v>76572.857514000003</v>
      </c>
      <c r="E19" s="552" t="s">
        <v>1160</v>
      </c>
      <c r="F19" s="552">
        <v>77.873305000000002</v>
      </c>
      <c r="G19" s="554" t="s">
        <v>1160</v>
      </c>
      <c r="H19" s="554" t="s">
        <v>1160</v>
      </c>
      <c r="I19" s="401">
        <v>-7.5415939999999999</v>
      </c>
      <c r="J19" s="554" t="s">
        <v>1160</v>
      </c>
      <c r="K19" s="61"/>
    </row>
    <row r="20" spans="1:11" ht="15" customHeight="1">
      <c r="A20" s="61"/>
      <c r="B20" s="66"/>
      <c r="C20" s="35" t="s">
        <v>412</v>
      </c>
      <c r="D20" s="401">
        <v>2653.8461619999998</v>
      </c>
      <c r="E20" s="552" t="s">
        <v>1160</v>
      </c>
      <c r="F20" s="552" t="s">
        <v>1160</v>
      </c>
      <c r="G20" s="554" t="s">
        <v>1160</v>
      </c>
      <c r="H20" s="554" t="s">
        <v>1160</v>
      </c>
      <c r="I20" s="401">
        <v>-2.8638E-2</v>
      </c>
      <c r="J20" s="554" t="s">
        <v>1160</v>
      </c>
      <c r="K20" s="61"/>
    </row>
    <row r="21" spans="1:11" ht="15" customHeight="1">
      <c r="A21" s="61"/>
      <c r="B21" s="66"/>
      <c r="C21" s="35" t="s">
        <v>405</v>
      </c>
      <c r="D21" s="401">
        <v>24979.790273999999</v>
      </c>
      <c r="E21" s="552" t="s">
        <v>1160</v>
      </c>
      <c r="F21" s="552" t="s">
        <v>1160</v>
      </c>
      <c r="G21" s="554" t="s">
        <v>1160</v>
      </c>
      <c r="H21" s="554" t="s">
        <v>1160</v>
      </c>
      <c r="I21" s="401">
        <v>-0.96455599999999997</v>
      </c>
      <c r="J21" s="554" t="s">
        <v>1160</v>
      </c>
      <c r="K21" s="61"/>
    </row>
    <row r="22" spans="1:11" ht="15" customHeight="1">
      <c r="A22" s="425"/>
      <c r="B22" s="66"/>
      <c r="C22" s="12" t="s">
        <v>1179</v>
      </c>
      <c r="D22" s="401">
        <v>2949.2438820000002</v>
      </c>
      <c r="E22" s="552" t="s">
        <v>1160</v>
      </c>
      <c r="F22" s="552" t="s">
        <v>1160</v>
      </c>
      <c r="G22" s="554" t="s">
        <v>1160</v>
      </c>
      <c r="H22" s="554" t="s">
        <v>1160</v>
      </c>
      <c r="I22" s="401">
        <v>-8.0832000000000001E-2</v>
      </c>
      <c r="J22" s="554" t="s">
        <v>1160</v>
      </c>
      <c r="K22" s="425"/>
    </row>
    <row r="23" spans="1:11" ht="15" customHeight="1">
      <c r="A23" s="61"/>
      <c r="B23" s="66"/>
      <c r="C23" s="12" t="s">
        <v>413</v>
      </c>
      <c r="D23" s="401">
        <v>9537.2059179999997</v>
      </c>
      <c r="E23" s="552" t="s">
        <v>1160</v>
      </c>
      <c r="F23" s="552" t="s">
        <v>1160</v>
      </c>
      <c r="G23" s="554" t="s">
        <v>1160</v>
      </c>
      <c r="H23" s="554" t="s">
        <v>1160</v>
      </c>
      <c r="I23" s="401">
        <v>-1.1365E-2</v>
      </c>
      <c r="J23" s="554" t="s">
        <v>1160</v>
      </c>
      <c r="K23" s="61"/>
    </row>
    <row r="24" spans="1:11" ht="15" customHeight="1">
      <c r="A24" s="61"/>
      <c r="B24" s="66"/>
      <c r="C24" s="35" t="s">
        <v>408</v>
      </c>
      <c r="D24" s="401">
        <v>5760.4393739999996</v>
      </c>
      <c r="E24" s="552" t="s">
        <v>1160</v>
      </c>
      <c r="F24" s="552">
        <v>5.5801100000000003</v>
      </c>
      <c r="G24" s="554" t="s">
        <v>1160</v>
      </c>
      <c r="H24" s="554" t="s">
        <v>1160</v>
      </c>
      <c r="I24" s="401">
        <v>-0.28262700000000002</v>
      </c>
      <c r="J24" s="556" t="s">
        <v>1160</v>
      </c>
      <c r="K24" s="61"/>
    </row>
    <row r="25" spans="1:11" ht="15" customHeight="1">
      <c r="A25" s="61"/>
      <c r="B25" s="66"/>
      <c r="C25" s="35" t="s">
        <v>409</v>
      </c>
      <c r="D25" s="401">
        <v>11246.921074</v>
      </c>
      <c r="E25" s="552" t="s">
        <v>1160</v>
      </c>
      <c r="F25" s="552">
        <v>-4.0822999999999998E-2</v>
      </c>
      <c r="G25" s="554" t="s">
        <v>1160</v>
      </c>
      <c r="H25" s="554" t="s">
        <v>1160</v>
      </c>
      <c r="I25" s="401">
        <v>-4.8589710000000004</v>
      </c>
      <c r="J25" s="554" t="s">
        <v>1160</v>
      </c>
      <c r="K25" s="61"/>
    </row>
    <row r="26" spans="1:11" ht="15" customHeight="1">
      <c r="A26" s="61"/>
      <c r="B26" s="66"/>
      <c r="C26" s="35" t="s">
        <v>1180</v>
      </c>
      <c r="D26" s="401">
        <v>5355.1476670000002</v>
      </c>
      <c r="E26" s="552" t="s">
        <v>1160</v>
      </c>
      <c r="F26" s="552" t="s">
        <v>1160</v>
      </c>
      <c r="G26" s="554" t="s">
        <v>1160</v>
      </c>
      <c r="H26" s="554" t="s">
        <v>1160</v>
      </c>
      <c r="I26" s="401">
        <v>-3.8426000000000002E-2</v>
      </c>
      <c r="J26" s="554" t="s">
        <v>1160</v>
      </c>
      <c r="K26" s="61"/>
    </row>
    <row r="27" spans="1:11" ht="15" customHeight="1">
      <c r="A27" s="61"/>
      <c r="B27" s="66"/>
      <c r="C27" s="35" t="s">
        <v>414</v>
      </c>
      <c r="D27" s="401">
        <v>3737.1784950000001</v>
      </c>
      <c r="E27" s="552" t="s">
        <v>1160</v>
      </c>
      <c r="F27" s="552" t="s">
        <v>1160</v>
      </c>
      <c r="G27" s="554" t="s">
        <v>1160</v>
      </c>
      <c r="H27" s="554" t="s">
        <v>1160</v>
      </c>
      <c r="I27" s="401">
        <v>-1.047196</v>
      </c>
      <c r="J27" s="554" t="s">
        <v>1160</v>
      </c>
      <c r="K27" s="61"/>
    </row>
    <row r="28" spans="1:11" ht="15" customHeight="1">
      <c r="A28" s="61"/>
      <c r="B28" s="66"/>
      <c r="C28" s="35" t="s">
        <v>410</v>
      </c>
      <c r="D28" s="401">
        <v>10353.084668</v>
      </c>
      <c r="E28" s="552" t="s">
        <v>1160</v>
      </c>
      <c r="F28" s="552">
        <v>72.334018</v>
      </c>
      <c r="G28" s="554" t="s">
        <v>1160</v>
      </c>
      <c r="H28" s="554" t="s">
        <v>1160</v>
      </c>
      <c r="I28" s="401">
        <v>-0.22898299999999999</v>
      </c>
      <c r="J28" s="554" t="s">
        <v>1160</v>
      </c>
      <c r="K28" s="61"/>
    </row>
    <row r="29" spans="1:11" ht="24" customHeight="1">
      <c r="A29" s="61"/>
      <c r="B29" s="67" t="s">
        <v>415</v>
      </c>
      <c r="C29" s="34" t="s">
        <v>217</v>
      </c>
      <c r="D29" s="401">
        <v>420646.85751400003</v>
      </c>
      <c r="E29" s="552" t="s">
        <v>1160</v>
      </c>
      <c r="F29" s="401">
        <v>2477.00621</v>
      </c>
      <c r="G29" s="552" t="s">
        <v>1160</v>
      </c>
      <c r="H29" s="401">
        <v>-190.73830899999999</v>
      </c>
      <c r="I29" s="401">
        <v>-7.5415939999999999</v>
      </c>
      <c r="J29" s="552" t="s">
        <v>1160</v>
      </c>
      <c r="K29" s="61"/>
    </row>
    <row r="30" spans="1:11" ht="14.15" customHeight="1">
      <c r="A30" s="61"/>
      <c r="B30" s="61"/>
      <c r="C30" s="61"/>
      <c r="D30" s="61"/>
      <c r="E30" s="61"/>
      <c r="F30" s="61"/>
      <c r="G30" s="61"/>
      <c r="H30" s="61"/>
      <c r="I30" s="61"/>
      <c r="J30" s="652"/>
      <c r="K30" s="653"/>
    </row>
    <row r="31" spans="1:11">
      <c r="B31" s="173" t="s">
        <v>838</v>
      </c>
    </row>
    <row r="32" spans="1:11" ht="14.6">
      <c r="B32" s="172" t="s">
        <v>1102</v>
      </c>
      <c r="C32" s="94"/>
      <c r="D32" s="94"/>
      <c r="E32" s="94"/>
      <c r="F32" s="94"/>
    </row>
  </sheetData>
  <mergeCells count="4">
    <mergeCell ref="B3:F3"/>
    <mergeCell ref="D7:G7"/>
    <mergeCell ref="E8:F8"/>
    <mergeCell ref="J30:K30"/>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ColWidth="9.15234375" defaultRowHeight="12.9"/>
  <cols>
    <col min="1" max="2" width="8.15234375" style="63" customWidth="1"/>
    <col min="3" max="3" width="75.84375" style="63" customWidth="1"/>
    <col min="4" max="8" width="22.84375" style="63" customWidth="1"/>
    <col min="9" max="9" width="25.3828125" style="63" customWidth="1"/>
    <col min="10" max="10" width="8.15234375" style="63" customWidth="1"/>
    <col min="11" max="16384" width="9.15234375" style="63"/>
  </cols>
  <sheetData>
    <row r="1" spans="1:10" s="385" customFormat="1" ht="16" customHeight="1">
      <c r="A1" s="386" t="s">
        <v>1145</v>
      </c>
      <c r="B1" s="386"/>
      <c r="C1" s="386"/>
      <c r="D1" s="387"/>
      <c r="E1" s="84"/>
      <c r="F1" s="388"/>
      <c r="G1" s="388"/>
    </row>
    <row r="2" spans="1:10" ht="14.6">
      <c r="A2" s="19"/>
      <c r="B2" s="61"/>
      <c r="C2" s="61"/>
      <c r="D2" s="61"/>
      <c r="E2" s="61"/>
      <c r="F2" s="61"/>
      <c r="G2" s="61"/>
      <c r="H2" s="61"/>
      <c r="I2" s="61"/>
      <c r="J2" s="61"/>
    </row>
    <row r="3" spans="1:10" ht="20.6">
      <c r="A3" s="61"/>
      <c r="B3" s="601" t="s">
        <v>1115</v>
      </c>
      <c r="C3" s="597"/>
      <c r="D3" s="597"/>
      <c r="E3" s="597"/>
      <c r="F3" s="597"/>
      <c r="G3" s="597"/>
      <c r="H3" s="597"/>
      <c r="I3" s="597"/>
      <c r="J3" s="61"/>
    </row>
    <row r="4" spans="1:10">
      <c r="A4" s="61"/>
      <c r="B4" s="61"/>
      <c r="C4" s="61"/>
      <c r="D4" s="61"/>
      <c r="E4" s="61"/>
      <c r="F4" s="61"/>
      <c r="G4" s="61"/>
      <c r="H4" s="61"/>
      <c r="I4" s="61"/>
      <c r="J4" s="61"/>
    </row>
    <row r="5" spans="1:10">
      <c r="A5" s="167"/>
      <c r="B5" s="167"/>
      <c r="C5" s="167"/>
      <c r="D5" s="167"/>
      <c r="E5" s="167"/>
      <c r="F5" s="167"/>
      <c r="G5" s="167"/>
      <c r="H5" s="167"/>
      <c r="I5" s="167"/>
      <c r="J5" s="167"/>
    </row>
    <row r="6" spans="1:10" ht="14.6">
      <c r="A6" s="61"/>
      <c r="B6" s="209" t="s">
        <v>173</v>
      </c>
      <c r="C6" s="322"/>
      <c r="D6" s="222" t="s">
        <v>87</v>
      </c>
      <c r="E6" s="223" t="s">
        <v>94</v>
      </c>
      <c r="F6" s="223" t="s">
        <v>95</v>
      </c>
      <c r="G6" s="223" t="s">
        <v>96</v>
      </c>
      <c r="H6" s="223" t="s">
        <v>97</v>
      </c>
      <c r="I6" s="223" t="s">
        <v>220</v>
      </c>
      <c r="J6" s="61"/>
    </row>
    <row r="7" spans="1:10" ht="72.900000000000006">
      <c r="A7" s="61"/>
      <c r="B7" s="214"/>
      <c r="C7" s="327"/>
      <c r="D7" s="654" t="s">
        <v>416</v>
      </c>
      <c r="E7" s="650"/>
      <c r="F7" s="650"/>
      <c r="G7" s="650"/>
      <c r="H7" s="224" t="s">
        <v>399</v>
      </c>
      <c r="I7" s="224" t="s">
        <v>417</v>
      </c>
      <c r="J7" s="182"/>
    </row>
    <row r="8" spans="1:10" ht="43.75">
      <c r="A8" s="61"/>
      <c r="B8" s="214"/>
      <c r="C8" s="327"/>
      <c r="D8" s="323"/>
      <c r="E8" s="655" t="s">
        <v>402</v>
      </c>
      <c r="F8" s="650"/>
      <c r="G8" s="224" t="s">
        <v>418</v>
      </c>
      <c r="H8" s="214"/>
      <c r="I8" s="214"/>
      <c r="J8" s="182"/>
    </row>
    <row r="9" spans="1:10" ht="14.6">
      <c r="A9" s="61"/>
      <c r="B9" s="225"/>
      <c r="C9" s="226"/>
      <c r="D9" s="324"/>
      <c r="E9" s="220"/>
      <c r="F9" s="219" t="s">
        <v>375</v>
      </c>
      <c r="G9" s="225"/>
      <c r="H9" s="225"/>
      <c r="I9" s="226"/>
      <c r="J9" s="182"/>
    </row>
    <row r="10" spans="1:10" ht="14.6">
      <c r="A10" s="61"/>
      <c r="B10" s="221" t="s">
        <v>379</v>
      </c>
      <c r="C10" s="325" t="s">
        <v>419</v>
      </c>
      <c r="D10" s="557">
        <v>109</v>
      </c>
      <c r="E10" s="558" t="s">
        <v>1160</v>
      </c>
      <c r="F10" s="401">
        <v>0</v>
      </c>
      <c r="G10" s="555" t="s">
        <v>1160</v>
      </c>
      <c r="H10" s="559">
        <v>0</v>
      </c>
      <c r="I10" s="560" t="s">
        <v>1160</v>
      </c>
      <c r="J10" s="182"/>
    </row>
    <row r="11" spans="1:10" ht="14.6">
      <c r="A11" s="61"/>
      <c r="B11" s="180" t="s">
        <v>381</v>
      </c>
      <c r="C11" s="181" t="s">
        <v>420</v>
      </c>
      <c r="D11" s="561">
        <v>4754</v>
      </c>
      <c r="E11" s="552" t="s">
        <v>1160</v>
      </c>
      <c r="F11" s="552">
        <v>0</v>
      </c>
      <c r="G11" s="552" t="s">
        <v>1160</v>
      </c>
      <c r="H11" s="552">
        <v>-3</v>
      </c>
      <c r="I11" s="552" t="s">
        <v>1160</v>
      </c>
      <c r="J11" s="61"/>
    </row>
    <row r="12" spans="1:10" ht="14.6">
      <c r="A12" s="61"/>
      <c r="B12" s="67" t="s">
        <v>383</v>
      </c>
      <c r="C12" s="34" t="s">
        <v>421</v>
      </c>
      <c r="D12" s="401">
        <v>22498</v>
      </c>
      <c r="E12" s="552" t="s">
        <v>1160</v>
      </c>
      <c r="F12" s="401">
        <v>253</v>
      </c>
      <c r="G12" s="552" t="s">
        <v>1160</v>
      </c>
      <c r="H12" s="401">
        <v>-18</v>
      </c>
      <c r="I12" s="552" t="s">
        <v>1160</v>
      </c>
      <c r="J12" s="65"/>
    </row>
    <row r="13" spans="1:10" ht="14.6">
      <c r="A13" s="61"/>
      <c r="B13" s="67" t="s">
        <v>385</v>
      </c>
      <c r="C13" s="34" t="s">
        <v>422</v>
      </c>
      <c r="D13" s="401">
        <v>4272</v>
      </c>
      <c r="E13" s="552" t="s">
        <v>1160</v>
      </c>
      <c r="F13" s="401">
        <v>57</v>
      </c>
      <c r="G13" s="552" t="s">
        <v>1160</v>
      </c>
      <c r="H13" s="401">
        <v>-7</v>
      </c>
      <c r="I13" s="552" t="s">
        <v>1160</v>
      </c>
      <c r="J13" s="61"/>
    </row>
    <row r="14" spans="1:10" ht="14.6">
      <c r="A14" s="61"/>
      <c r="B14" s="67" t="s">
        <v>387</v>
      </c>
      <c r="C14" s="34" t="s">
        <v>423</v>
      </c>
      <c r="D14" s="401" t="s">
        <v>1160</v>
      </c>
      <c r="E14" s="552" t="s">
        <v>1160</v>
      </c>
      <c r="F14" s="552" t="s">
        <v>1160</v>
      </c>
      <c r="G14" s="552" t="s">
        <v>1160</v>
      </c>
      <c r="H14" s="552" t="s">
        <v>1160</v>
      </c>
      <c r="I14" s="552" t="s">
        <v>1160</v>
      </c>
      <c r="J14" s="61"/>
    </row>
    <row r="15" spans="1:10" ht="14.6">
      <c r="A15" s="61"/>
      <c r="B15" s="67" t="s">
        <v>389</v>
      </c>
      <c r="C15" s="34" t="s">
        <v>424</v>
      </c>
      <c r="D15" s="401">
        <v>5874</v>
      </c>
      <c r="E15" s="552" t="s">
        <v>1160</v>
      </c>
      <c r="F15" s="401">
        <v>25</v>
      </c>
      <c r="G15" s="552" t="s">
        <v>1160</v>
      </c>
      <c r="H15" s="401">
        <v>-4</v>
      </c>
      <c r="I15" s="552" t="s">
        <v>1160</v>
      </c>
      <c r="J15" s="61"/>
    </row>
    <row r="16" spans="1:10" ht="14.6">
      <c r="A16" s="61"/>
      <c r="B16" s="67" t="s">
        <v>391</v>
      </c>
      <c r="C16" s="34" t="s">
        <v>425</v>
      </c>
      <c r="D16" s="401">
        <v>7138</v>
      </c>
      <c r="E16" s="552" t="s">
        <v>1160</v>
      </c>
      <c r="F16" s="401">
        <v>0</v>
      </c>
      <c r="G16" s="552" t="s">
        <v>1160</v>
      </c>
      <c r="H16" s="401">
        <v>-10</v>
      </c>
      <c r="I16" s="552" t="s">
        <v>1160</v>
      </c>
      <c r="J16" s="61"/>
    </row>
    <row r="17" spans="1:10" ht="14.6">
      <c r="A17" s="61"/>
      <c r="B17" s="67" t="s">
        <v>393</v>
      </c>
      <c r="C17" s="34" t="s">
        <v>426</v>
      </c>
      <c r="D17" s="401">
        <v>3392</v>
      </c>
      <c r="E17" s="552" t="s">
        <v>1160</v>
      </c>
      <c r="F17" s="401">
        <v>911</v>
      </c>
      <c r="G17" s="552" t="s">
        <v>1160</v>
      </c>
      <c r="H17" s="401">
        <v>-44</v>
      </c>
      <c r="I17" s="552" t="s">
        <v>1160</v>
      </c>
      <c r="J17" s="61"/>
    </row>
    <row r="18" spans="1:10" ht="14.6">
      <c r="A18" s="61"/>
      <c r="B18" s="67" t="s">
        <v>395</v>
      </c>
      <c r="C18" s="34" t="s">
        <v>427</v>
      </c>
      <c r="D18" s="401">
        <v>300</v>
      </c>
      <c r="E18" s="552" t="s">
        <v>1160</v>
      </c>
      <c r="F18" s="552">
        <v>0</v>
      </c>
      <c r="G18" s="552" t="s">
        <v>1160</v>
      </c>
      <c r="H18" s="552">
        <v>-1</v>
      </c>
      <c r="I18" s="552" t="s">
        <v>1160</v>
      </c>
      <c r="J18" s="61"/>
    </row>
    <row r="19" spans="1:10" ht="14.6">
      <c r="A19" s="61"/>
      <c r="B19" s="67" t="s">
        <v>397</v>
      </c>
      <c r="C19" s="34" t="s">
        <v>428</v>
      </c>
      <c r="D19" s="401">
        <v>71320</v>
      </c>
      <c r="E19" s="552" t="s">
        <v>1160</v>
      </c>
      <c r="F19" s="401">
        <v>243</v>
      </c>
      <c r="G19" s="552" t="s">
        <v>1160</v>
      </c>
      <c r="H19" s="401">
        <v>-5</v>
      </c>
      <c r="I19" s="552" t="s">
        <v>1160</v>
      </c>
      <c r="J19" s="61"/>
    </row>
    <row r="20" spans="1:10" ht="14.6">
      <c r="A20" s="61"/>
      <c r="B20" s="67" t="s">
        <v>429</v>
      </c>
      <c r="C20" s="34" t="s">
        <v>430</v>
      </c>
      <c r="D20" s="401">
        <v>501</v>
      </c>
      <c r="E20" s="552" t="s">
        <v>1160</v>
      </c>
      <c r="F20" s="401">
        <v>0</v>
      </c>
      <c r="G20" s="552" t="s">
        <v>1160</v>
      </c>
      <c r="H20" s="401">
        <v>-1</v>
      </c>
      <c r="I20" s="552" t="s">
        <v>1160</v>
      </c>
      <c r="J20" s="61"/>
    </row>
    <row r="21" spans="1:10" ht="14.6">
      <c r="A21" s="61"/>
      <c r="B21" s="67" t="s">
        <v>431</v>
      </c>
      <c r="C21" s="34" t="s">
        <v>432</v>
      </c>
      <c r="D21" s="401">
        <v>12437</v>
      </c>
      <c r="E21" s="552" t="s">
        <v>1160</v>
      </c>
      <c r="F21" s="401">
        <v>21</v>
      </c>
      <c r="G21" s="552" t="s">
        <v>1160</v>
      </c>
      <c r="H21" s="401">
        <v>-26</v>
      </c>
      <c r="I21" s="552" t="s">
        <v>1160</v>
      </c>
      <c r="J21" s="61"/>
    </row>
    <row r="22" spans="1:10" ht="14.6">
      <c r="A22" s="61"/>
      <c r="B22" s="67" t="s">
        <v>433</v>
      </c>
      <c r="C22" s="34" t="s">
        <v>434</v>
      </c>
      <c r="D22" s="401">
        <v>1700</v>
      </c>
      <c r="E22" s="552" t="s">
        <v>1160</v>
      </c>
      <c r="F22" s="401">
        <v>0</v>
      </c>
      <c r="G22" s="552" t="s">
        <v>1160</v>
      </c>
      <c r="H22" s="401">
        <v>-1</v>
      </c>
      <c r="I22" s="552" t="s">
        <v>1160</v>
      </c>
      <c r="J22" s="61"/>
    </row>
    <row r="23" spans="1:10" ht="14.6">
      <c r="A23" s="61"/>
      <c r="B23" s="67" t="s">
        <v>435</v>
      </c>
      <c r="C23" s="34" t="s">
        <v>436</v>
      </c>
      <c r="D23" s="401">
        <v>49</v>
      </c>
      <c r="E23" s="552" t="s">
        <v>1160</v>
      </c>
      <c r="F23" s="401">
        <v>2</v>
      </c>
      <c r="G23" s="552" t="s">
        <v>1160</v>
      </c>
      <c r="H23" s="401">
        <v>-1</v>
      </c>
      <c r="I23" s="552" t="s">
        <v>1160</v>
      </c>
      <c r="J23" s="61"/>
    </row>
    <row r="24" spans="1:10" ht="14.6">
      <c r="A24" s="61"/>
      <c r="B24" s="67" t="s">
        <v>415</v>
      </c>
      <c r="C24" s="34" t="s">
        <v>437</v>
      </c>
      <c r="D24" s="401" t="s">
        <v>1160</v>
      </c>
      <c r="E24" s="552" t="s">
        <v>1160</v>
      </c>
      <c r="F24" s="552" t="s">
        <v>1160</v>
      </c>
      <c r="G24" s="552" t="s">
        <v>1160</v>
      </c>
      <c r="H24" s="552" t="s">
        <v>1160</v>
      </c>
      <c r="I24" s="552" t="s">
        <v>1160</v>
      </c>
      <c r="J24" s="61"/>
    </row>
    <row r="25" spans="1:10" ht="14.6">
      <c r="A25" s="61"/>
      <c r="B25" s="67" t="s">
        <v>438</v>
      </c>
      <c r="C25" s="34" t="s">
        <v>439</v>
      </c>
      <c r="D25" s="401" t="s">
        <v>1160</v>
      </c>
      <c r="E25" s="552" t="s">
        <v>1160</v>
      </c>
      <c r="F25" s="552" t="s">
        <v>1160</v>
      </c>
      <c r="G25" s="552" t="s">
        <v>1160</v>
      </c>
      <c r="H25" s="552" t="s">
        <v>1160</v>
      </c>
      <c r="I25" s="552" t="s">
        <v>1160</v>
      </c>
      <c r="J25" s="61"/>
    </row>
    <row r="26" spans="1:10" ht="14.6">
      <c r="A26" s="61"/>
      <c r="B26" s="67" t="s">
        <v>440</v>
      </c>
      <c r="C26" s="34" t="s">
        <v>441</v>
      </c>
      <c r="D26" s="401">
        <v>28</v>
      </c>
      <c r="E26" s="552" t="s">
        <v>1160</v>
      </c>
      <c r="F26" s="401">
        <v>7</v>
      </c>
      <c r="G26" s="552" t="s">
        <v>1160</v>
      </c>
      <c r="H26" s="401">
        <v>-2</v>
      </c>
      <c r="I26" s="552" t="s">
        <v>1160</v>
      </c>
      <c r="J26" s="61"/>
    </row>
    <row r="27" spans="1:10" ht="14.6">
      <c r="A27" s="61"/>
      <c r="B27" s="67" t="s">
        <v>442</v>
      </c>
      <c r="C27" s="34" t="s">
        <v>443</v>
      </c>
      <c r="D27" s="401" t="s">
        <v>1160</v>
      </c>
      <c r="E27" s="552" t="s">
        <v>1160</v>
      </c>
      <c r="F27" s="401" t="s">
        <v>1160</v>
      </c>
      <c r="G27" s="552" t="s">
        <v>1160</v>
      </c>
      <c r="H27" s="552" t="s">
        <v>1160</v>
      </c>
      <c r="I27" s="552" t="s">
        <v>1160</v>
      </c>
      <c r="J27" s="61"/>
    </row>
    <row r="28" spans="1:10" ht="14.6">
      <c r="A28" s="61"/>
      <c r="B28" s="67" t="s">
        <v>444</v>
      </c>
      <c r="C28" s="34" t="s">
        <v>445</v>
      </c>
      <c r="D28" s="401">
        <v>29968</v>
      </c>
      <c r="E28" s="552" t="s">
        <v>1160</v>
      </c>
      <c r="F28" s="401">
        <v>16</v>
      </c>
      <c r="G28" s="552" t="s">
        <v>1160</v>
      </c>
      <c r="H28" s="401">
        <v>-28</v>
      </c>
      <c r="I28" s="552" t="s">
        <v>1160</v>
      </c>
      <c r="J28" s="61"/>
    </row>
    <row r="29" spans="1:10" ht="14.6">
      <c r="A29" s="61"/>
      <c r="B29" s="67" t="s">
        <v>446</v>
      </c>
      <c r="C29" s="34" t="s">
        <v>217</v>
      </c>
      <c r="D29" s="401">
        <v>164339</v>
      </c>
      <c r="E29" s="552" t="s">
        <v>1160</v>
      </c>
      <c r="F29" s="401">
        <v>1534</v>
      </c>
      <c r="G29" s="552" t="s">
        <v>1160</v>
      </c>
      <c r="H29" s="401">
        <v>-153</v>
      </c>
      <c r="I29" s="552" t="s">
        <v>1160</v>
      </c>
      <c r="J29" s="61"/>
    </row>
    <row r="30" spans="1:10">
      <c r="A30" s="61"/>
      <c r="B30" s="61"/>
      <c r="C30" s="61"/>
      <c r="D30" s="61"/>
      <c r="E30" s="61"/>
      <c r="F30" s="61"/>
      <c r="G30" s="61"/>
      <c r="H30" s="61"/>
      <c r="I30" s="61"/>
      <c r="J30" s="61"/>
    </row>
    <row r="31" spans="1:10">
      <c r="B31" s="173" t="s">
        <v>838</v>
      </c>
    </row>
    <row r="32" spans="1:10" ht="14.6">
      <c r="B32" s="172" t="s">
        <v>1101</v>
      </c>
      <c r="C32" s="94"/>
      <c r="D32" s="94"/>
    </row>
  </sheetData>
  <mergeCells count="3">
    <mergeCell ref="B3:I3"/>
    <mergeCell ref="D7:G7"/>
    <mergeCell ref="E8:F8"/>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ColWidth="9.15234375" defaultRowHeight="12.9"/>
  <cols>
    <col min="1" max="1" width="8.15234375" style="24" customWidth="1"/>
    <col min="2" max="2" width="6.3828125" style="24" customWidth="1"/>
    <col min="3" max="3" width="53.84375" style="24" bestFit="1" customWidth="1"/>
    <col min="4" max="5" width="18.15234375" style="24" bestFit="1" customWidth="1"/>
    <col min="6" max="6" width="17" style="24" bestFit="1" customWidth="1"/>
    <col min="7" max="7" width="16" style="24" bestFit="1" customWidth="1"/>
    <col min="8" max="8" width="8.84375" style="24" bestFit="1" customWidth="1"/>
    <col min="9" max="9" width="16" style="24" bestFit="1" customWidth="1"/>
    <col min="10" max="11" width="15.15234375" style="24" bestFit="1" customWidth="1"/>
    <col min="12" max="13" width="14.15234375" style="24" bestFit="1" customWidth="1"/>
    <col min="14" max="14" width="8.84375" style="24" bestFit="1" customWidth="1"/>
    <col min="15" max="15" width="14.15234375" style="24" bestFit="1" customWidth="1"/>
    <col min="16" max="16" width="12.53515625" style="24" bestFit="1" customWidth="1"/>
    <col min="17" max="17" width="18.15234375" style="24" bestFit="1" customWidth="1"/>
    <col min="18" max="18" width="18.3828125" style="24" bestFit="1" customWidth="1"/>
    <col min="19" max="19" width="10.15234375" style="24" customWidth="1"/>
    <col min="20" max="20" width="9.3828125" style="24" customWidth="1"/>
    <col min="21" max="16384" width="9.15234375" style="24"/>
  </cols>
  <sheetData>
    <row r="1" spans="1:20" s="385" customFormat="1" ht="16" customHeight="1">
      <c r="A1" s="386" t="s">
        <v>1145</v>
      </c>
      <c r="B1" s="386"/>
      <c r="C1" s="386"/>
      <c r="D1" s="387"/>
      <c r="E1" s="84"/>
      <c r="F1" s="388"/>
      <c r="G1" s="388"/>
    </row>
    <row r="2" spans="1:20">
      <c r="A2" s="18"/>
      <c r="B2" s="18"/>
      <c r="C2" s="18"/>
      <c r="D2" s="18"/>
      <c r="E2" s="18"/>
      <c r="F2" s="18"/>
      <c r="G2" s="18"/>
      <c r="H2" s="18"/>
      <c r="I2" s="18"/>
      <c r="J2" s="18"/>
      <c r="K2" s="18"/>
      <c r="L2" s="18"/>
      <c r="M2" s="18"/>
      <c r="N2" s="18"/>
      <c r="O2" s="18"/>
      <c r="P2" s="18"/>
      <c r="Q2" s="18"/>
      <c r="R2" s="18"/>
      <c r="S2" s="18"/>
      <c r="T2" s="18"/>
    </row>
    <row r="3" spans="1:20" ht="20.6">
      <c r="A3" s="18"/>
      <c r="B3" s="582" t="s">
        <v>1116</v>
      </c>
      <c r="C3" s="583"/>
      <c r="D3" s="583"/>
      <c r="E3" s="583"/>
      <c r="F3" s="583"/>
      <c r="G3" s="583"/>
      <c r="H3" s="583"/>
      <c r="I3" s="583"/>
      <c r="J3" s="18"/>
      <c r="K3" s="18"/>
      <c r="L3" s="18"/>
      <c r="M3" s="18"/>
      <c r="N3" s="18"/>
      <c r="O3" s="18"/>
      <c r="P3" s="18"/>
      <c r="Q3" s="18"/>
      <c r="R3" s="18"/>
      <c r="S3" s="18"/>
      <c r="T3" s="18"/>
    </row>
    <row r="4" spans="1:20">
      <c r="A4" s="18"/>
      <c r="B4" s="18"/>
      <c r="C4" s="18"/>
      <c r="D4" s="18"/>
      <c r="E4" s="18"/>
      <c r="F4" s="18"/>
      <c r="G4" s="18"/>
      <c r="H4" s="18"/>
      <c r="I4" s="18"/>
      <c r="J4" s="18"/>
      <c r="K4" s="18"/>
      <c r="L4" s="18"/>
      <c r="M4" s="18"/>
      <c r="N4" s="18"/>
      <c r="O4" s="18"/>
      <c r="P4" s="18"/>
      <c r="Q4" s="18"/>
      <c r="R4" s="18"/>
      <c r="S4" s="18"/>
      <c r="T4" s="18"/>
    </row>
    <row r="5" spans="1:20">
      <c r="A5" s="18"/>
      <c r="B5" s="18"/>
      <c r="C5" s="18"/>
      <c r="D5" s="18"/>
      <c r="E5" s="18"/>
      <c r="F5" s="18"/>
      <c r="G5" s="18"/>
      <c r="H5" s="18"/>
      <c r="I5" s="18"/>
      <c r="J5" s="18"/>
      <c r="K5" s="18"/>
      <c r="L5" s="18"/>
      <c r="M5" s="18"/>
      <c r="N5" s="18"/>
      <c r="O5" s="18"/>
      <c r="P5" s="18"/>
      <c r="Q5" s="18"/>
      <c r="R5" s="18"/>
      <c r="S5" s="18"/>
      <c r="T5" s="18"/>
    </row>
    <row r="6" spans="1:20" ht="14.6">
      <c r="A6" s="18"/>
      <c r="B6" s="329" t="s">
        <v>173</v>
      </c>
      <c r="C6" s="329"/>
      <c r="D6" s="331" t="s">
        <v>87</v>
      </c>
      <c r="E6" s="304" t="s">
        <v>94</v>
      </c>
      <c r="F6" s="304" t="s">
        <v>95</v>
      </c>
      <c r="G6" s="304" t="s">
        <v>96</v>
      </c>
      <c r="H6" s="304" t="s">
        <v>97</v>
      </c>
      <c r="I6" s="304" t="s">
        <v>220</v>
      </c>
      <c r="J6" s="304" t="s">
        <v>221</v>
      </c>
      <c r="K6" s="304" t="s">
        <v>222</v>
      </c>
      <c r="L6" s="304" t="s">
        <v>447</v>
      </c>
      <c r="M6" s="304" t="s">
        <v>448</v>
      </c>
      <c r="N6" s="304" t="s">
        <v>449</v>
      </c>
      <c r="O6" s="304" t="s">
        <v>450</v>
      </c>
      <c r="P6" s="304" t="s">
        <v>451</v>
      </c>
      <c r="Q6" s="304" t="s">
        <v>452</v>
      </c>
      <c r="R6" s="304" t="s">
        <v>453</v>
      </c>
      <c r="S6" s="18"/>
      <c r="T6" s="18"/>
    </row>
    <row r="7" spans="1:20" ht="43.75">
      <c r="A7" s="18"/>
      <c r="B7" s="228"/>
      <c r="C7" s="228"/>
      <c r="D7" s="638" t="s">
        <v>454</v>
      </c>
      <c r="E7" s="638"/>
      <c r="F7" s="638"/>
      <c r="G7" s="638"/>
      <c r="H7" s="638"/>
      <c r="I7" s="639"/>
      <c r="J7" s="637" t="s">
        <v>455</v>
      </c>
      <c r="K7" s="656"/>
      <c r="L7" s="656"/>
      <c r="M7" s="656"/>
      <c r="N7" s="656"/>
      <c r="O7" s="657"/>
      <c r="P7" s="305" t="s">
        <v>456</v>
      </c>
      <c r="Q7" s="637" t="s">
        <v>457</v>
      </c>
      <c r="R7" s="657"/>
      <c r="S7" s="303"/>
      <c r="T7" s="18"/>
    </row>
    <row r="8" spans="1:20" ht="29.15">
      <c r="A8" s="18"/>
      <c r="B8" s="228"/>
      <c r="C8" s="228"/>
      <c r="D8" s="648" t="s">
        <v>458</v>
      </c>
      <c r="E8" s="644"/>
      <c r="F8" s="658"/>
      <c r="G8" s="633" t="s">
        <v>459</v>
      </c>
      <c r="H8" s="644"/>
      <c r="I8" s="644"/>
      <c r="J8" s="633" t="s">
        <v>460</v>
      </c>
      <c r="K8" s="644"/>
      <c r="L8" s="658"/>
      <c r="M8" s="633" t="s">
        <v>461</v>
      </c>
      <c r="N8" s="644"/>
      <c r="O8" s="658"/>
      <c r="P8" s="314"/>
      <c r="Q8" s="315" t="s">
        <v>462</v>
      </c>
      <c r="R8" s="305" t="s">
        <v>463</v>
      </c>
      <c r="S8" s="303"/>
      <c r="T8" s="18"/>
    </row>
    <row r="9" spans="1:20" ht="29.6" thickBot="1">
      <c r="A9" s="18"/>
      <c r="B9" s="228"/>
      <c r="C9" s="228"/>
      <c r="D9" s="328"/>
      <c r="E9" s="310" t="s">
        <v>464</v>
      </c>
      <c r="F9" s="307" t="s">
        <v>465</v>
      </c>
      <c r="G9" s="316"/>
      <c r="H9" s="310" t="s">
        <v>466</v>
      </c>
      <c r="I9" s="307" t="s">
        <v>467</v>
      </c>
      <c r="J9" s="316"/>
      <c r="K9" s="310" t="s">
        <v>464</v>
      </c>
      <c r="L9" s="310" t="s">
        <v>466</v>
      </c>
      <c r="M9" s="309"/>
      <c r="N9" s="311" t="s">
        <v>466</v>
      </c>
      <c r="O9" s="310" t="s">
        <v>467</v>
      </c>
      <c r="P9" s="312"/>
      <c r="Q9" s="313"/>
      <c r="R9" s="306"/>
      <c r="S9" s="303"/>
      <c r="T9" s="18"/>
    </row>
    <row r="10" spans="1:20" ht="15" thickBot="1">
      <c r="A10" s="18"/>
      <c r="B10" s="333" t="s">
        <v>377</v>
      </c>
      <c r="C10" s="332" t="s">
        <v>378</v>
      </c>
      <c r="D10" s="562">
        <v>15430</v>
      </c>
      <c r="E10" s="563">
        <v>15430</v>
      </c>
      <c r="F10" s="562">
        <v>0</v>
      </c>
      <c r="G10" s="562">
        <v>0</v>
      </c>
      <c r="H10" s="564">
        <v>0</v>
      </c>
      <c r="I10" s="564">
        <v>0</v>
      </c>
      <c r="J10" s="564">
        <v>0</v>
      </c>
      <c r="K10" s="562">
        <v>0</v>
      </c>
      <c r="L10" s="562">
        <v>0</v>
      </c>
      <c r="M10" s="562">
        <v>0</v>
      </c>
      <c r="N10" s="562">
        <v>0</v>
      </c>
      <c r="O10" s="562">
        <v>0</v>
      </c>
      <c r="P10" s="565" t="s">
        <v>1160</v>
      </c>
      <c r="Q10" s="562">
        <v>0</v>
      </c>
      <c r="R10" s="562">
        <v>0</v>
      </c>
      <c r="S10" s="18"/>
      <c r="T10" s="18"/>
    </row>
    <row r="11" spans="1:20" ht="15" thickBot="1">
      <c r="A11" s="18"/>
      <c r="B11" s="21" t="s">
        <v>379</v>
      </c>
      <c r="C11" s="25" t="s">
        <v>380</v>
      </c>
      <c r="D11" s="562">
        <v>223453</v>
      </c>
      <c r="E11" s="562">
        <v>188660</v>
      </c>
      <c r="F11" s="562">
        <v>34780</v>
      </c>
      <c r="G11" s="562">
        <v>2387</v>
      </c>
      <c r="H11" s="562">
        <v>0</v>
      </c>
      <c r="I11" s="564">
        <v>2387</v>
      </c>
      <c r="J11" s="564">
        <v>-101</v>
      </c>
      <c r="K11" s="562">
        <v>-90</v>
      </c>
      <c r="L11" s="562">
        <v>-10</v>
      </c>
      <c r="M11" s="562">
        <v>-56</v>
      </c>
      <c r="N11" s="562">
        <v>0</v>
      </c>
      <c r="O11" s="562">
        <v>-56</v>
      </c>
      <c r="P11" s="565" t="s">
        <v>1160</v>
      </c>
      <c r="Q11" s="562">
        <v>153662</v>
      </c>
      <c r="R11" s="562">
        <v>2240</v>
      </c>
      <c r="S11" s="18"/>
      <c r="T11" s="18"/>
    </row>
    <row r="12" spans="1:20" ht="15" thickBot="1">
      <c r="A12" s="18"/>
      <c r="B12" s="26" t="s">
        <v>381</v>
      </c>
      <c r="C12" s="27" t="s">
        <v>468</v>
      </c>
      <c r="D12" s="562">
        <v>4828</v>
      </c>
      <c r="E12" s="562">
        <v>0</v>
      </c>
      <c r="F12" s="562">
        <v>4828</v>
      </c>
      <c r="G12" s="562">
        <v>0</v>
      </c>
      <c r="H12" s="562">
        <v>0</v>
      </c>
      <c r="I12" s="564">
        <v>0</v>
      </c>
      <c r="J12" s="564">
        <v>0</v>
      </c>
      <c r="K12" s="562">
        <v>0</v>
      </c>
      <c r="L12" s="562">
        <v>0</v>
      </c>
      <c r="M12" s="562">
        <v>0</v>
      </c>
      <c r="N12" s="562">
        <v>0</v>
      </c>
      <c r="O12" s="562">
        <v>0</v>
      </c>
      <c r="P12" s="565" t="s">
        <v>1160</v>
      </c>
      <c r="Q12" s="562">
        <v>4828</v>
      </c>
      <c r="R12" s="562">
        <v>0</v>
      </c>
      <c r="S12" s="18"/>
      <c r="T12" s="18"/>
    </row>
    <row r="13" spans="1:20" ht="15" thickBot="1">
      <c r="A13" s="18"/>
      <c r="B13" s="26" t="s">
        <v>383</v>
      </c>
      <c r="C13" s="27" t="s">
        <v>469</v>
      </c>
      <c r="D13" s="562">
        <v>30253</v>
      </c>
      <c r="E13" s="563">
        <v>6129</v>
      </c>
      <c r="F13" s="562">
        <v>24125</v>
      </c>
      <c r="G13" s="562">
        <v>865</v>
      </c>
      <c r="H13" s="562">
        <v>0</v>
      </c>
      <c r="I13" s="564">
        <v>865</v>
      </c>
      <c r="J13" s="564">
        <v>0</v>
      </c>
      <c r="K13" s="562">
        <v>0</v>
      </c>
      <c r="L13" s="562">
        <v>0</v>
      </c>
      <c r="M13" s="562">
        <v>0</v>
      </c>
      <c r="N13" s="562">
        <v>0</v>
      </c>
      <c r="O13" s="562">
        <v>0</v>
      </c>
      <c r="P13" s="565" t="s">
        <v>1160</v>
      </c>
      <c r="Q13" s="562">
        <v>29536</v>
      </c>
      <c r="R13" s="562">
        <v>865</v>
      </c>
      <c r="S13" s="18"/>
      <c r="T13" s="18"/>
    </row>
    <row r="14" spans="1:20" ht="15" thickBot="1">
      <c r="A14" s="18"/>
      <c r="B14" s="26" t="s">
        <v>385</v>
      </c>
      <c r="C14" s="27" t="s">
        <v>470</v>
      </c>
      <c r="D14" s="562">
        <v>12907</v>
      </c>
      <c r="E14" s="563">
        <v>12907</v>
      </c>
      <c r="F14" s="562">
        <v>0</v>
      </c>
      <c r="G14" s="562">
        <v>0</v>
      </c>
      <c r="H14" s="562">
        <v>0</v>
      </c>
      <c r="I14" s="564">
        <v>0</v>
      </c>
      <c r="J14" s="564">
        <v>-1</v>
      </c>
      <c r="K14" s="562">
        <v>-1</v>
      </c>
      <c r="L14" s="562">
        <v>0</v>
      </c>
      <c r="M14" s="562">
        <v>0</v>
      </c>
      <c r="N14" s="562">
        <v>0</v>
      </c>
      <c r="O14" s="562">
        <v>0</v>
      </c>
      <c r="P14" s="565" t="s">
        <v>1160</v>
      </c>
      <c r="Q14" s="562">
        <v>718</v>
      </c>
      <c r="R14" s="562">
        <v>0</v>
      </c>
      <c r="S14" s="18"/>
      <c r="T14" s="18"/>
    </row>
    <row r="15" spans="1:20" ht="15" thickBot="1">
      <c r="A15" s="18"/>
      <c r="B15" s="26" t="s">
        <v>387</v>
      </c>
      <c r="C15" s="27" t="s">
        <v>471</v>
      </c>
      <c r="D15" s="562">
        <v>12647</v>
      </c>
      <c r="E15" s="563">
        <v>12647</v>
      </c>
      <c r="F15" s="562">
        <v>0</v>
      </c>
      <c r="G15" s="562">
        <v>0</v>
      </c>
      <c r="H15" s="562">
        <v>0</v>
      </c>
      <c r="I15" s="564">
        <v>0</v>
      </c>
      <c r="J15" s="564">
        <v>-2</v>
      </c>
      <c r="K15" s="562">
        <v>-2</v>
      </c>
      <c r="L15" s="562">
        <v>0</v>
      </c>
      <c r="M15" s="562">
        <v>0</v>
      </c>
      <c r="N15" s="562">
        <v>0</v>
      </c>
      <c r="O15" s="562">
        <v>0</v>
      </c>
      <c r="P15" s="565" t="s">
        <v>1160</v>
      </c>
      <c r="Q15" s="562">
        <v>6016</v>
      </c>
      <c r="R15" s="562">
        <v>0</v>
      </c>
      <c r="S15" s="18"/>
      <c r="T15" s="18"/>
    </row>
    <row r="16" spans="1:20" ht="15" thickBot="1">
      <c r="A16" s="18"/>
      <c r="B16" s="26" t="s">
        <v>389</v>
      </c>
      <c r="C16" s="27" t="s">
        <v>472</v>
      </c>
      <c r="D16" s="562">
        <v>162817</v>
      </c>
      <c r="E16" s="563">
        <v>156977</v>
      </c>
      <c r="F16" s="562">
        <v>5828</v>
      </c>
      <c r="G16" s="562">
        <v>1522</v>
      </c>
      <c r="H16" s="562">
        <v>0</v>
      </c>
      <c r="I16" s="564">
        <v>1522</v>
      </c>
      <c r="J16" s="564">
        <v>-97</v>
      </c>
      <c r="K16" s="562">
        <v>-87</v>
      </c>
      <c r="L16" s="562">
        <v>-10</v>
      </c>
      <c r="M16" s="562">
        <v>-56</v>
      </c>
      <c r="N16" s="562">
        <v>0</v>
      </c>
      <c r="O16" s="562">
        <v>-56</v>
      </c>
      <c r="P16" s="565" t="s">
        <v>1160</v>
      </c>
      <c r="Q16" s="562">
        <v>112564</v>
      </c>
      <c r="R16" s="562">
        <v>1375</v>
      </c>
      <c r="S16" s="18"/>
      <c r="T16" s="18"/>
    </row>
    <row r="17" spans="1:20" ht="15" thickBot="1">
      <c r="A17" s="18"/>
      <c r="B17" s="26" t="s">
        <v>391</v>
      </c>
      <c r="C17" s="27" t="s">
        <v>473</v>
      </c>
      <c r="D17" s="562">
        <v>158</v>
      </c>
      <c r="E17" s="563">
        <v>136</v>
      </c>
      <c r="F17" s="562">
        <v>22</v>
      </c>
      <c r="G17" s="562">
        <v>51</v>
      </c>
      <c r="H17" s="562">
        <v>0</v>
      </c>
      <c r="I17" s="564">
        <v>51</v>
      </c>
      <c r="J17" s="564">
        <v>-2</v>
      </c>
      <c r="K17" s="562">
        <v>-1</v>
      </c>
      <c r="L17" s="562">
        <v>-1</v>
      </c>
      <c r="M17" s="562">
        <v>-6</v>
      </c>
      <c r="N17" s="562">
        <v>0</v>
      </c>
      <c r="O17" s="562">
        <v>-6</v>
      </c>
      <c r="P17" s="565" t="s">
        <v>1160</v>
      </c>
      <c r="Q17" s="562">
        <v>46</v>
      </c>
      <c r="R17" s="562">
        <v>40</v>
      </c>
      <c r="S17" s="18"/>
      <c r="T17" s="18"/>
    </row>
    <row r="18" spans="1:20" ht="15" thickBot="1">
      <c r="A18" s="18"/>
      <c r="B18" s="26" t="s">
        <v>393</v>
      </c>
      <c r="C18" s="27" t="s">
        <v>474</v>
      </c>
      <c r="D18" s="565" t="s">
        <v>1160</v>
      </c>
      <c r="E18" s="563" t="s">
        <v>1160</v>
      </c>
      <c r="F18" s="562" t="s">
        <v>1160</v>
      </c>
      <c r="G18" s="562" t="s">
        <v>1160</v>
      </c>
      <c r="H18" s="565" t="s">
        <v>1160</v>
      </c>
      <c r="I18" s="564" t="s">
        <v>1160</v>
      </c>
      <c r="J18" s="564" t="s">
        <v>1160</v>
      </c>
      <c r="K18" s="562" t="s">
        <v>1160</v>
      </c>
      <c r="L18" s="562" t="s">
        <v>1160</v>
      </c>
      <c r="M18" s="562" t="s">
        <v>1160</v>
      </c>
      <c r="N18" s="565" t="s">
        <v>1160</v>
      </c>
      <c r="O18" s="562" t="s">
        <v>1160</v>
      </c>
      <c r="P18" s="565" t="s">
        <v>1160</v>
      </c>
      <c r="Q18" s="562" t="s">
        <v>1160</v>
      </c>
      <c r="R18" s="562" t="s">
        <v>1160</v>
      </c>
      <c r="S18" s="18"/>
      <c r="T18" s="18"/>
    </row>
    <row r="19" spans="1:20" ht="15" thickBot="1">
      <c r="A19" s="18"/>
      <c r="B19" s="28" t="s">
        <v>395</v>
      </c>
      <c r="C19" s="29" t="s">
        <v>475</v>
      </c>
      <c r="D19" s="562">
        <v>102803</v>
      </c>
      <c r="E19" s="563">
        <v>98900</v>
      </c>
      <c r="F19" s="562">
        <v>3904</v>
      </c>
      <c r="G19" s="562">
        <v>0</v>
      </c>
      <c r="H19" s="562">
        <v>0</v>
      </c>
      <c r="I19" s="564">
        <v>0</v>
      </c>
      <c r="J19" s="564">
        <v>-34</v>
      </c>
      <c r="K19" s="562">
        <v>-25</v>
      </c>
      <c r="L19" s="562">
        <v>-10</v>
      </c>
      <c r="M19" s="562">
        <v>0</v>
      </c>
      <c r="N19" s="562">
        <v>0</v>
      </c>
      <c r="O19" s="562">
        <v>0</v>
      </c>
      <c r="P19" s="565" t="s">
        <v>1160</v>
      </c>
      <c r="Q19" s="562">
        <v>12501</v>
      </c>
      <c r="R19" s="562">
        <v>0</v>
      </c>
      <c r="S19" s="18"/>
      <c r="T19" s="18"/>
    </row>
    <row r="20" spans="1:20" ht="15" thickBot="1">
      <c r="A20" s="18"/>
      <c r="B20" s="26" t="s">
        <v>397</v>
      </c>
      <c r="C20" s="27" t="s">
        <v>468</v>
      </c>
      <c r="D20" s="562">
        <v>3000</v>
      </c>
      <c r="E20" s="563">
        <v>3000</v>
      </c>
      <c r="F20" s="562">
        <v>0</v>
      </c>
      <c r="G20" s="562">
        <v>0</v>
      </c>
      <c r="H20" s="562">
        <v>0</v>
      </c>
      <c r="I20" s="564">
        <v>0</v>
      </c>
      <c r="J20" s="564">
        <v>0</v>
      </c>
      <c r="K20" s="562">
        <v>0</v>
      </c>
      <c r="L20" s="562">
        <v>0</v>
      </c>
      <c r="M20" s="562">
        <v>0</v>
      </c>
      <c r="N20" s="562">
        <v>0</v>
      </c>
      <c r="O20" s="562">
        <v>0</v>
      </c>
      <c r="P20" s="565" t="s">
        <v>1160</v>
      </c>
      <c r="Q20" s="562">
        <v>0</v>
      </c>
      <c r="R20" s="562">
        <v>0</v>
      </c>
      <c r="S20" s="18"/>
      <c r="T20" s="18"/>
    </row>
    <row r="21" spans="1:20" ht="15" thickBot="1">
      <c r="A21" s="18"/>
      <c r="B21" s="26" t="s">
        <v>429</v>
      </c>
      <c r="C21" s="27" t="s">
        <v>469</v>
      </c>
      <c r="D21" s="562">
        <v>16302</v>
      </c>
      <c r="E21" s="563">
        <v>16302</v>
      </c>
      <c r="F21" s="562">
        <v>0</v>
      </c>
      <c r="G21" s="562">
        <v>0</v>
      </c>
      <c r="H21" s="562">
        <v>0</v>
      </c>
      <c r="I21" s="564">
        <v>0</v>
      </c>
      <c r="J21" s="564">
        <v>0</v>
      </c>
      <c r="K21" s="562">
        <v>0</v>
      </c>
      <c r="L21" s="562">
        <v>0</v>
      </c>
      <c r="M21" s="562">
        <v>0</v>
      </c>
      <c r="N21" s="562">
        <v>0</v>
      </c>
      <c r="O21" s="562">
        <v>0</v>
      </c>
      <c r="P21" s="565" t="s">
        <v>1160</v>
      </c>
      <c r="Q21" s="562">
        <v>0</v>
      </c>
      <c r="R21" s="562">
        <v>0</v>
      </c>
      <c r="S21" s="18"/>
      <c r="T21" s="18"/>
    </row>
    <row r="22" spans="1:20" ht="15" thickBot="1">
      <c r="A22" s="18"/>
      <c r="B22" s="26" t="s">
        <v>431</v>
      </c>
      <c r="C22" s="27" t="s">
        <v>470</v>
      </c>
      <c r="D22" s="562">
        <v>11865</v>
      </c>
      <c r="E22" s="563">
        <v>11865</v>
      </c>
      <c r="F22" s="562">
        <v>0</v>
      </c>
      <c r="G22" s="562">
        <v>0</v>
      </c>
      <c r="H22" s="562">
        <v>0</v>
      </c>
      <c r="I22" s="564">
        <v>0</v>
      </c>
      <c r="J22" s="564">
        <v>0</v>
      </c>
      <c r="K22" s="562">
        <v>0</v>
      </c>
      <c r="L22" s="562">
        <v>0</v>
      </c>
      <c r="M22" s="562">
        <v>0</v>
      </c>
      <c r="N22" s="562">
        <v>0</v>
      </c>
      <c r="O22" s="562">
        <v>0</v>
      </c>
      <c r="P22" s="565" t="s">
        <v>1160</v>
      </c>
      <c r="Q22" s="562">
        <v>0</v>
      </c>
      <c r="R22" s="562">
        <v>0</v>
      </c>
      <c r="S22" s="18"/>
      <c r="T22" s="18"/>
    </row>
    <row r="23" spans="1:20" ht="15" thickBot="1">
      <c r="A23" s="18"/>
      <c r="B23" s="26" t="s">
        <v>433</v>
      </c>
      <c r="C23" s="27" t="s">
        <v>471</v>
      </c>
      <c r="D23" s="562">
        <v>16095</v>
      </c>
      <c r="E23" s="563">
        <v>16095</v>
      </c>
      <c r="F23" s="562">
        <v>0</v>
      </c>
      <c r="G23" s="562">
        <v>0</v>
      </c>
      <c r="H23" s="562">
        <v>0</v>
      </c>
      <c r="I23" s="564">
        <v>0</v>
      </c>
      <c r="J23" s="564">
        <v>0</v>
      </c>
      <c r="K23" s="562">
        <v>0</v>
      </c>
      <c r="L23" s="562">
        <v>0</v>
      </c>
      <c r="M23" s="562">
        <v>0</v>
      </c>
      <c r="N23" s="562">
        <v>0</v>
      </c>
      <c r="O23" s="562">
        <v>0</v>
      </c>
      <c r="P23" s="565" t="s">
        <v>1160</v>
      </c>
      <c r="Q23" s="562">
        <v>0</v>
      </c>
      <c r="R23" s="562">
        <v>0</v>
      </c>
      <c r="S23" s="18"/>
      <c r="T23" s="18"/>
    </row>
    <row r="24" spans="1:20" ht="15" thickBot="1">
      <c r="A24" s="18"/>
      <c r="B24" s="26" t="s">
        <v>435</v>
      </c>
      <c r="C24" s="27" t="s">
        <v>472</v>
      </c>
      <c r="D24" s="562">
        <v>55542</v>
      </c>
      <c r="E24" s="563">
        <v>51638</v>
      </c>
      <c r="F24" s="562">
        <v>3904</v>
      </c>
      <c r="G24" s="562">
        <v>0</v>
      </c>
      <c r="H24" s="562">
        <v>0</v>
      </c>
      <c r="I24" s="564">
        <v>0</v>
      </c>
      <c r="J24" s="564">
        <v>-34</v>
      </c>
      <c r="K24" s="562">
        <v>-25</v>
      </c>
      <c r="L24" s="562">
        <v>-10</v>
      </c>
      <c r="M24" s="562">
        <v>0</v>
      </c>
      <c r="N24" s="562">
        <v>0</v>
      </c>
      <c r="O24" s="562">
        <v>0</v>
      </c>
      <c r="P24" s="565" t="s">
        <v>1160</v>
      </c>
      <c r="Q24" s="562">
        <v>12501</v>
      </c>
      <c r="R24" s="562">
        <v>0</v>
      </c>
      <c r="S24" s="18"/>
      <c r="T24" s="18"/>
    </row>
    <row r="25" spans="1:20" ht="15" thickBot="1">
      <c r="A25" s="18"/>
      <c r="B25" s="28" t="s">
        <v>415</v>
      </c>
      <c r="C25" s="29" t="s">
        <v>411</v>
      </c>
      <c r="D25" s="562">
        <v>76501</v>
      </c>
      <c r="E25" s="563">
        <v>50365</v>
      </c>
      <c r="F25" s="562">
        <v>26130</v>
      </c>
      <c r="G25" s="562">
        <v>72</v>
      </c>
      <c r="H25" s="562">
        <v>0</v>
      </c>
      <c r="I25" s="564">
        <v>72</v>
      </c>
      <c r="J25" s="564">
        <v>-8</v>
      </c>
      <c r="K25" s="562">
        <v>-7</v>
      </c>
      <c r="L25" s="562">
        <v>0</v>
      </c>
      <c r="M25" s="562">
        <v>0</v>
      </c>
      <c r="N25" s="562">
        <v>0</v>
      </c>
      <c r="O25" s="562">
        <v>0</v>
      </c>
      <c r="P25" s="566" t="s">
        <v>1160</v>
      </c>
      <c r="Q25" s="562">
        <v>65632</v>
      </c>
      <c r="R25" s="562">
        <v>72</v>
      </c>
      <c r="S25" s="18"/>
      <c r="T25" s="18"/>
    </row>
    <row r="26" spans="1:20" ht="15" thickBot="1">
      <c r="A26" s="18"/>
      <c r="B26" s="26" t="s">
        <v>438</v>
      </c>
      <c r="C26" s="27" t="s">
        <v>468</v>
      </c>
      <c r="D26" s="562">
        <v>2654</v>
      </c>
      <c r="E26" s="563">
        <v>0</v>
      </c>
      <c r="F26" s="562">
        <v>2654</v>
      </c>
      <c r="G26" s="562">
        <v>0</v>
      </c>
      <c r="H26" s="562">
        <v>0</v>
      </c>
      <c r="I26" s="564">
        <v>0</v>
      </c>
      <c r="J26" s="564">
        <v>0</v>
      </c>
      <c r="K26" s="562">
        <v>0</v>
      </c>
      <c r="L26" s="562">
        <v>0</v>
      </c>
      <c r="M26" s="562">
        <v>0</v>
      </c>
      <c r="N26" s="562">
        <v>0</v>
      </c>
      <c r="O26" s="562">
        <v>0</v>
      </c>
      <c r="P26" s="566" t="s">
        <v>1160</v>
      </c>
      <c r="Q26" s="562">
        <v>2654</v>
      </c>
      <c r="R26" s="562">
        <v>0</v>
      </c>
      <c r="S26" s="18"/>
      <c r="T26" s="18"/>
    </row>
    <row r="27" spans="1:20" ht="15" thickBot="1">
      <c r="A27" s="18"/>
      <c r="B27" s="26" t="s">
        <v>440</v>
      </c>
      <c r="C27" s="27" t="s">
        <v>469</v>
      </c>
      <c r="D27" s="562">
        <v>40800</v>
      </c>
      <c r="E27" s="563">
        <v>18352</v>
      </c>
      <c r="F27" s="562">
        <v>22448</v>
      </c>
      <c r="G27" s="562">
        <v>0</v>
      </c>
      <c r="H27" s="562">
        <v>0</v>
      </c>
      <c r="I27" s="564">
        <v>0</v>
      </c>
      <c r="J27" s="564">
        <v>0</v>
      </c>
      <c r="K27" s="562">
        <v>0</v>
      </c>
      <c r="L27" s="562">
        <v>0</v>
      </c>
      <c r="M27" s="562">
        <v>0</v>
      </c>
      <c r="N27" s="562">
        <v>0</v>
      </c>
      <c r="O27" s="562">
        <v>0</v>
      </c>
      <c r="P27" s="566" t="s">
        <v>1160</v>
      </c>
      <c r="Q27" s="562">
        <v>40686</v>
      </c>
      <c r="R27" s="562">
        <v>0</v>
      </c>
      <c r="S27" s="18"/>
      <c r="T27" s="18"/>
    </row>
    <row r="28" spans="1:20" ht="15" thickBot="1">
      <c r="A28" s="18"/>
      <c r="B28" s="26" t="s">
        <v>442</v>
      </c>
      <c r="C28" s="27" t="s">
        <v>470</v>
      </c>
      <c r="D28" s="562" t="s">
        <v>1160</v>
      </c>
      <c r="E28" s="563" t="s">
        <v>1160</v>
      </c>
      <c r="F28" s="562" t="s">
        <v>1160</v>
      </c>
      <c r="G28" s="562" t="s">
        <v>1160</v>
      </c>
      <c r="H28" s="562" t="s">
        <v>1160</v>
      </c>
      <c r="I28" s="564" t="s">
        <v>1160</v>
      </c>
      <c r="J28" s="564" t="s">
        <v>1160</v>
      </c>
      <c r="K28" s="562" t="s">
        <v>1160</v>
      </c>
      <c r="L28" s="562" t="s">
        <v>1160</v>
      </c>
      <c r="M28" s="562" t="s">
        <v>1160</v>
      </c>
      <c r="N28" s="562" t="s">
        <v>1160</v>
      </c>
      <c r="O28" s="562" t="s">
        <v>1160</v>
      </c>
      <c r="P28" s="566" t="s">
        <v>1160</v>
      </c>
      <c r="Q28" s="562" t="s">
        <v>1160</v>
      </c>
      <c r="R28" s="562" t="s">
        <v>1160</v>
      </c>
      <c r="S28" s="18"/>
      <c r="T28" s="18"/>
    </row>
    <row r="29" spans="1:20" ht="15" thickBot="1">
      <c r="A29" s="18"/>
      <c r="B29" s="26" t="s">
        <v>444</v>
      </c>
      <c r="C29" s="27" t="s">
        <v>471</v>
      </c>
      <c r="D29" s="562">
        <v>378</v>
      </c>
      <c r="E29" s="563">
        <v>378</v>
      </c>
      <c r="F29" s="562">
        <v>0</v>
      </c>
      <c r="G29" s="562">
        <v>0</v>
      </c>
      <c r="H29" s="562">
        <v>0</v>
      </c>
      <c r="I29" s="564">
        <v>0</v>
      </c>
      <c r="J29" s="564">
        <v>0</v>
      </c>
      <c r="K29" s="562">
        <v>0</v>
      </c>
      <c r="L29" s="562">
        <v>0</v>
      </c>
      <c r="M29" s="562">
        <v>0</v>
      </c>
      <c r="N29" s="562">
        <v>0</v>
      </c>
      <c r="O29" s="562">
        <v>0</v>
      </c>
      <c r="P29" s="566" t="s">
        <v>1160</v>
      </c>
      <c r="Q29" s="562">
        <v>0</v>
      </c>
      <c r="R29" s="562">
        <v>0</v>
      </c>
      <c r="S29" s="18"/>
      <c r="T29" s="18"/>
    </row>
    <row r="30" spans="1:20" ht="15" thickBot="1">
      <c r="A30" s="18"/>
      <c r="B30" s="26" t="s">
        <v>446</v>
      </c>
      <c r="C30" s="27" t="s">
        <v>472</v>
      </c>
      <c r="D30" s="562">
        <v>32669</v>
      </c>
      <c r="E30" s="563">
        <v>31635</v>
      </c>
      <c r="F30" s="562">
        <v>1028</v>
      </c>
      <c r="G30" s="562">
        <v>72</v>
      </c>
      <c r="H30" s="562">
        <v>0</v>
      </c>
      <c r="I30" s="564">
        <v>72</v>
      </c>
      <c r="J30" s="564">
        <v>-7</v>
      </c>
      <c r="K30" s="562">
        <v>-7</v>
      </c>
      <c r="L30" s="562">
        <v>0</v>
      </c>
      <c r="M30" s="562">
        <v>0</v>
      </c>
      <c r="N30" s="562">
        <v>0</v>
      </c>
      <c r="O30" s="562">
        <v>0</v>
      </c>
      <c r="P30" s="566" t="s">
        <v>1160</v>
      </c>
      <c r="Q30" s="562">
        <v>22293</v>
      </c>
      <c r="R30" s="562">
        <v>72</v>
      </c>
      <c r="S30" s="18"/>
      <c r="T30" s="18"/>
    </row>
    <row r="31" spans="1:20" ht="15" thickBot="1">
      <c r="A31" s="18"/>
      <c r="B31" s="26" t="s">
        <v>476</v>
      </c>
      <c r="C31" s="27" t="s">
        <v>474</v>
      </c>
      <c r="D31" s="565" t="s">
        <v>1160</v>
      </c>
      <c r="E31" s="563" t="s">
        <v>1160</v>
      </c>
      <c r="F31" s="562" t="s">
        <v>1160</v>
      </c>
      <c r="G31" s="562" t="s">
        <v>1160</v>
      </c>
      <c r="H31" s="565" t="s">
        <v>1160</v>
      </c>
      <c r="I31" s="564" t="s">
        <v>1160</v>
      </c>
      <c r="J31" s="564" t="s">
        <v>1160</v>
      </c>
      <c r="K31" s="562" t="s">
        <v>1160</v>
      </c>
      <c r="L31" s="562" t="s">
        <v>1160</v>
      </c>
      <c r="M31" s="562" t="s">
        <v>1160</v>
      </c>
      <c r="N31" s="565" t="s">
        <v>1160</v>
      </c>
      <c r="O31" s="562" t="s">
        <v>1160</v>
      </c>
      <c r="P31" s="566" t="s">
        <v>1160</v>
      </c>
      <c r="Q31" s="562" t="s">
        <v>1160</v>
      </c>
      <c r="R31" s="562" t="s">
        <v>1160</v>
      </c>
      <c r="S31" s="18"/>
      <c r="T31" s="18"/>
    </row>
    <row r="32" spans="1:20" ht="15" thickBot="1">
      <c r="A32" s="18"/>
      <c r="B32" s="30" t="s">
        <v>477</v>
      </c>
      <c r="C32" s="31" t="s">
        <v>217</v>
      </c>
      <c r="D32" s="562">
        <v>418187</v>
      </c>
      <c r="E32" s="563">
        <v>353355</v>
      </c>
      <c r="F32" s="562">
        <v>64814</v>
      </c>
      <c r="G32" s="562">
        <v>2459</v>
      </c>
      <c r="H32" s="567">
        <v>0</v>
      </c>
      <c r="I32" s="564">
        <v>2459</v>
      </c>
      <c r="J32" s="564">
        <v>-143</v>
      </c>
      <c r="K32" s="562">
        <v>-122</v>
      </c>
      <c r="L32" s="562">
        <v>-20</v>
      </c>
      <c r="M32" s="562">
        <v>-56</v>
      </c>
      <c r="N32" s="567">
        <v>0</v>
      </c>
      <c r="O32" s="562">
        <v>-56</v>
      </c>
      <c r="P32" s="568" t="s">
        <v>1160</v>
      </c>
      <c r="Q32" s="562">
        <v>231795</v>
      </c>
      <c r="R32" s="562">
        <v>2312</v>
      </c>
      <c r="S32" s="18"/>
      <c r="T32" s="18"/>
    </row>
    <row r="33" spans="1:20">
      <c r="A33" s="18"/>
      <c r="B33" s="18"/>
      <c r="C33" s="18"/>
      <c r="D33" s="18"/>
      <c r="E33" s="18"/>
      <c r="F33" s="18"/>
      <c r="G33" s="18"/>
      <c r="H33" s="18"/>
      <c r="I33" s="18"/>
      <c r="J33" s="18"/>
      <c r="K33" s="18"/>
      <c r="L33" s="18"/>
      <c r="M33" s="18"/>
      <c r="N33" s="18"/>
      <c r="O33" s="18"/>
      <c r="P33" s="18"/>
      <c r="Q33" s="18"/>
      <c r="R33" s="18"/>
      <c r="S33" s="18"/>
      <c r="T33" s="18"/>
    </row>
    <row r="34" spans="1:20">
      <c r="A34" s="18"/>
      <c r="B34" s="18"/>
      <c r="C34" s="18"/>
      <c r="D34" s="18"/>
      <c r="E34" s="18"/>
      <c r="F34" s="18"/>
      <c r="G34" s="18"/>
      <c r="H34" s="18"/>
      <c r="I34" s="18"/>
      <c r="J34" s="18"/>
      <c r="K34" s="18"/>
      <c r="L34" s="18"/>
      <c r="M34" s="18"/>
      <c r="N34" s="18"/>
      <c r="O34" s="18"/>
      <c r="P34" s="18"/>
      <c r="Q34" s="18"/>
      <c r="R34" s="18"/>
      <c r="S34" s="18"/>
      <c r="T34" s="18"/>
    </row>
  </sheetData>
  <mergeCells count="8">
    <mergeCell ref="B3:I3"/>
    <mergeCell ref="D7:I7"/>
    <mergeCell ref="J7:O7"/>
    <mergeCell ref="Q7:R7"/>
    <mergeCell ref="D8:F8"/>
    <mergeCell ref="G8:I8"/>
    <mergeCell ref="J8:L8"/>
    <mergeCell ref="M8:O8"/>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ColWidth="9.15234375" defaultRowHeight="12.9"/>
  <cols>
    <col min="1" max="1" width="8.84375" style="63" customWidth="1"/>
    <col min="2" max="2" width="12.53515625" style="63" customWidth="1"/>
    <col min="3" max="3" width="21.15234375" style="63" customWidth="1"/>
    <col min="4" max="4" width="19.84375" style="63" customWidth="1"/>
    <col min="5" max="5" width="17.53515625" style="63" bestFit="1" customWidth="1"/>
    <col min="6" max="6" width="19.15234375" style="63" customWidth="1"/>
    <col min="7" max="7" width="17.15234375" style="63" customWidth="1"/>
    <col min="8" max="8" width="20.84375" style="63" customWidth="1"/>
    <col min="9" max="9" width="23.84375" style="63" customWidth="1"/>
    <col min="10" max="11" width="8.84375" style="63" customWidth="1"/>
    <col min="12" max="16384" width="9.15234375" style="63"/>
  </cols>
  <sheetData>
    <row r="1" spans="1:11" s="385" customFormat="1" ht="16" customHeight="1">
      <c r="A1" s="386" t="s">
        <v>1145</v>
      </c>
      <c r="B1" s="386"/>
      <c r="C1" s="386"/>
      <c r="D1" s="387"/>
      <c r="E1" s="84"/>
      <c r="F1" s="388"/>
      <c r="G1" s="388"/>
    </row>
    <row r="2" spans="1:11">
      <c r="A2" s="61"/>
      <c r="B2" s="61"/>
      <c r="C2" s="61"/>
      <c r="D2" s="61"/>
      <c r="E2" s="61"/>
      <c r="F2" s="61"/>
      <c r="G2" s="61"/>
      <c r="H2" s="61"/>
      <c r="I2" s="61"/>
      <c r="J2" s="61"/>
      <c r="K2" s="61"/>
    </row>
    <row r="3" spans="1:11" ht="20.5" customHeight="1">
      <c r="A3" s="61"/>
      <c r="B3" s="601" t="s">
        <v>1117</v>
      </c>
      <c r="C3" s="597"/>
      <c r="D3" s="597"/>
      <c r="E3" s="61"/>
      <c r="F3" s="61"/>
      <c r="G3" s="61"/>
      <c r="H3" s="61"/>
      <c r="I3" s="61"/>
      <c r="J3" s="61"/>
      <c r="K3" s="61"/>
    </row>
    <row r="4" spans="1:11" ht="20.5" customHeight="1">
      <c r="A4" s="167"/>
      <c r="B4" s="166"/>
      <c r="C4" s="160"/>
      <c r="D4" s="160"/>
      <c r="E4" s="167"/>
      <c r="F4" s="167"/>
      <c r="G4" s="167"/>
      <c r="H4" s="167"/>
      <c r="I4" s="167"/>
      <c r="J4" s="167"/>
      <c r="K4" s="167"/>
    </row>
    <row r="5" spans="1:11">
      <c r="A5" s="61"/>
      <c r="B5" s="61"/>
      <c r="C5" s="61"/>
      <c r="D5" s="61"/>
      <c r="E5" s="61"/>
      <c r="F5" s="61"/>
      <c r="G5" s="61"/>
      <c r="H5" s="61"/>
      <c r="I5" s="61"/>
      <c r="J5" s="61"/>
      <c r="K5" s="61"/>
    </row>
    <row r="6" spans="1:11" ht="14.15" customHeight="1">
      <c r="A6" s="61"/>
      <c r="B6" s="209" t="s">
        <v>173</v>
      </c>
      <c r="C6" s="334"/>
      <c r="D6" s="222" t="s">
        <v>87</v>
      </c>
      <c r="E6" s="223" t="s">
        <v>94</v>
      </c>
      <c r="F6" s="223" t="s">
        <v>95</v>
      </c>
      <c r="G6" s="223" t="s">
        <v>96</v>
      </c>
      <c r="H6" s="223" t="s">
        <v>97</v>
      </c>
      <c r="I6" s="223" t="s">
        <v>220</v>
      </c>
      <c r="J6" s="61"/>
      <c r="K6" s="61"/>
    </row>
    <row r="7" spans="1:11" ht="14.15" customHeight="1">
      <c r="A7" s="61"/>
      <c r="B7" s="214"/>
      <c r="C7" s="326"/>
      <c r="D7" s="659" t="s">
        <v>478</v>
      </c>
      <c r="E7" s="660"/>
      <c r="F7" s="660"/>
      <c r="G7" s="660"/>
      <c r="H7" s="660"/>
      <c r="I7" s="661"/>
      <c r="J7" s="61"/>
      <c r="K7" s="61"/>
    </row>
    <row r="8" spans="1:11" ht="14.6">
      <c r="A8" s="61"/>
      <c r="B8" s="225"/>
      <c r="C8" s="226"/>
      <c r="D8" s="222" t="s">
        <v>479</v>
      </c>
      <c r="E8" s="223" t="s">
        <v>480</v>
      </c>
      <c r="F8" s="223" t="s">
        <v>481</v>
      </c>
      <c r="G8" s="223" t="s">
        <v>482</v>
      </c>
      <c r="H8" s="223" t="s">
        <v>483</v>
      </c>
      <c r="I8" s="223" t="s">
        <v>217</v>
      </c>
      <c r="J8" s="61"/>
      <c r="K8" s="61"/>
    </row>
    <row r="9" spans="1:11" ht="14.6">
      <c r="A9" s="61"/>
      <c r="B9" s="180" t="s">
        <v>88</v>
      </c>
      <c r="C9" s="181" t="s">
        <v>380</v>
      </c>
      <c r="D9" s="552" t="s">
        <v>1160</v>
      </c>
      <c r="E9" s="401">
        <v>61489</v>
      </c>
      <c r="F9" s="401">
        <v>127638</v>
      </c>
      <c r="G9" s="401">
        <v>36556</v>
      </c>
      <c r="H9" s="552" t="s">
        <v>1160</v>
      </c>
      <c r="I9" s="401">
        <v>225683</v>
      </c>
      <c r="J9" s="61"/>
      <c r="K9" s="61"/>
    </row>
    <row r="10" spans="1:11" ht="14.6">
      <c r="A10" s="61"/>
      <c r="B10" s="67" t="s">
        <v>90</v>
      </c>
      <c r="C10" s="34" t="s">
        <v>475</v>
      </c>
      <c r="D10" s="552" t="s">
        <v>1160</v>
      </c>
      <c r="E10" s="401">
        <v>52918</v>
      </c>
      <c r="F10" s="401">
        <v>41300</v>
      </c>
      <c r="G10" s="401">
        <v>8551</v>
      </c>
      <c r="H10" s="552" t="s">
        <v>1160</v>
      </c>
      <c r="I10" s="401">
        <v>102769</v>
      </c>
      <c r="J10" s="61"/>
      <c r="K10" s="61"/>
    </row>
    <row r="11" spans="1:11" ht="14.15" customHeight="1">
      <c r="A11" s="61"/>
      <c r="B11" s="67" t="s">
        <v>92</v>
      </c>
      <c r="C11" s="34" t="s">
        <v>217</v>
      </c>
      <c r="D11" s="552" t="s">
        <v>1160</v>
      </c>
      <c r="E11" s="401">
        <v>114407</v>
      </c>
      <c r="F11" s="401">
        <v>168938</v>
      </c>
      <c r="G11" s="401">
        <v>45107</v>
      </c>
      <c r="H11" s="552" t="s">
        <v>1160</v>
      </c>
      <c r="I11" s="401">
        <v>328452</v>
      </c>
      <c r="J11" s="61"/>
      <c r="K11" s="61"/>
    </row>
    <row r="12" spans="1:11">
      <c r="A12" s="61"/>
      <c r="B12" s="61"/>
      <c r="C12" s="61"/>
      <c r="D12" s="61"/>
      <c r="E12" s="61"/>
      <c r="F12" s="61"/>
      <c r="G12" s="61"/>
      <c r="H12" s="61"/>
      <c r="I12" s="61"/>
      <c r="J12" s="61"/>
      <c r="K12" s="61"/>
    </row>
    <row r="13" spans="1:11">
      <c r="A13" s="61"/>
      <c r="B13" s="61"/>
      <c r="C13" s="61"/>
      <c r="D13" s="61"/>
      <c r="E13" s="61"/>
      <c r="F13" s="61"/>
      <c r="G13" s="61"/>
      <c r="H13" s="61"/>
      <c r="I13" s="61"/>
      <c r="J13" s="61"/>
      <c r="K13" s="61"/>
    </row>
  </sheetData>
  <mergeCells count="2">
    <mergeCell ref="B3:D3"/>
    <mergeCell ref="D7:I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ColWidth="9.15234375" defaultRowHeight="12.9"/>
  <cols>
    <col min="1" max="1" width="7" style="63" customWidth="1"/>
    <col min="2" max="2" width="11.15234375" style="63" customWidth="1"/>
    <col min="3" max="3" width="71.15234375" style="63" customWidth="1"/>
    <col min="4" max="4" width="27.15234375" style="63" customWidth="1"/>
    <col min="5" max="6" width="7" style="63" customWidth="1"/>
    <col min="7" max="16384" width="9.15234375" style="63"/>
  </cols>
  <sheetData>
    <row r="1" spans="1:7" s="385" customFormat="1" ht="16" customHeight="1">
      <c r="A1" s="386" t="s">
        <v>1145</v>
      </c>
      <c r="B1" s="386"/>
      <c r="C1" s="386"/>
      <c r="D1" s="387"/>
      <c r="E1" s="84"/>
      <c r="F1" s="388"/>
      <c r="G1" s="388"/>
    </row>
    <row r="2" spans="1:7" ht="14.15" customHeight="1">
      <c r="A2" s="61"/>
      <c r="B2" s="652"/>
      <c r="C2" s="653"/>
      <c r="D2" s="61"/>
      <c r="E2" s="61"/>
      <c r="F2" s="61"/>
    </row>
    <row r="3" spans="1:7" s="114" customFormat="1" ht="14.15" customHeight="1">
      <c r="A3" s="113"/>
      <c r="B3" s="601" t="s">
        <v>75</v>
      </c>
      <c r="C3" s="597"/>
      <c r="D3" s="113"/>
      <c r="E3" s="113"/>
      <c r="F3" s="113"/>
    </row>
    <row r="4" spans="1:7" s="114" customFormat="1" ht="14.15" customHeight="1">
      <c r="A4" s="113"/>
      <c r="B4" s="166"/>
      <c r="C4" s="160"/>
      <c r="D4" s="113"/>
      <c r="E4" s="113"/>
      <c r="F4" s="113"/>
    </row>
    <row r="5" spans="1:7" ht="16" customHeight="1">
      <c r="A5" s="61"/>
      <c r="B5" s="662"/>
      <c r="C5" s="662"/>
      <c r="D5" s="64"/>
      <c r="E5" s="61"/>
      <c r="F5" s="61"/>
    </row>
    <row r="6" spans="1:7" ht="14.6">
      <c r="A6" s="61"/>
      <c r="B6" s="209" t="s">
        <v>173</v>
      </c>
      <c r="C6" s="337"/>
      <c r="D6" s="229" t="s">
        <v>87</v>
      </c>
      <c r="E6" s="61"/>
      <c r="F6" s="61"/>
    </row>
    <row r="7" spans="1:7" ht="14.6">
      <c r="A7" s="61"/>
      <c r="B7" s="663"/>
      <c r="C7" s="664"/>
      <c r="D7" s="336" t="s">
        <v>484</v>
      </c>
      <c r="E7" s="61"/>
      <c r="F7" s="61"/>
    </row>
    <row r="8" spans="1:7" ht="15" thickBot="1">
      <c r="A8" s="61"/>
      <c r="B8" s="383" t="s">
        <v>379</v>
      </c>
      <c r="C8" s="183" t="s">
        <v>485</v>
      </c>
      <c r="D8" s="529">
        <v>2228</v>
      </c>
      <c r="E8" s="61"/>
      <c r="F8" s="61"/>
    </row>
    <row r="9" spans="1:7" ht="15" thickBot="1">
      <c r="A9" s="61"/>
      <c r="B9" s="384" t="s">
        <v>381</v>
      </c>
      <c r="C9" s="70" t="s">
        <v>486</v>
      </c>
      <c r="D9" s="68">
        <v>2387</v>
      </c>
      <c r="E9" s="61"/>
      <c r="F9" s="61"/>
    </row>
    <row r="10" spans="1:7" ht="15" thickBot="1">
      <c r="A10" s="61"/>
      <c r="B10" s="384" t="s">
        <v>383</v>
      </c>
      <c r="C10" s="70" t="s">
        <v>487</v>
      </c>
      <c r="D10" s="68">
        <v>-2228</v>
      </c>
      <c r="E10" s="61"/>
      <c r="F10" s="61"/>
    </row>
    <row r="11" spans="1:7" ht="15" thickBot="1">
      <c r="A11" s="61"/>
      <c r="B11" s="384" t="s">
        <v>385</v>
      </c>
      <c r="C11" s="70" t="s">
        <v>488</v>
      </c>
      <c r="D11" s="530">
        <v>0</v>
      </c>
      <c r="E11" s="61"/>
      <c r="F11" s="61"/>
    </row>
    <row r="12" spans="1:7" ht="14.6">
      <c r="A12" s="61"/>
      <c r="B12" s="67" t="s">
        <v>387</v>
      </c>
      <c r="C12" s="170" t="s">
        <v>489</v>
      </c>
      <c r="D12" s="528">
        <v>-2228</v>
      </c>
      <c r="E12" s="61"/>
      <c r="F12" s="61"/>
    </row>
    <row r="13" spans="1:7" ht="14.6">
      <c r="A13" s="61"/>
      <c r="B13" s="67" t="s">
        <v>389</v>
      </c>
      <c r="C13" s="34" t="s">
        <v>490</v>
      </c>
      <c r="D13" s="529">
        <v>2387</v>
      </c>
      <c r="E13" s="61"/>
      <c r="F13" s="61"/>
    </row>
    <row r="14" spans="1:7">
      <c r="A14" s="61"/>
      <c r="B14" s="61"/>
      <c r="C14" s="61"/>
      <c r="D14" s="61"/>
      <c r="E14" s="61"/>
      <c r="F14" s="61"/>
    </row>
    <row r="15" spans="1:7">
      <c r="A15" s="61"/>
      <c r="B15" s="61"/>
      <c r="C15" s="61"/>
      <c r="D15" s="61"/>
      <c r="E15" s="61"/>
      <c r="F15" s="61"/>
    </row>
  </sheetData>
  <mergeCells count="4">
    <mergeCell ref="B2:C2"/>
    <mergeCell ref="B3:C3"/>
    <mergeCell ref="B5:C5"/>
    <mergeCell ref="B7:C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ColWidth="9.15234375" defaultRowHeight="12.9"/>
  <cols>
    <col min="1" max="2" width="8.84375" style="79" customWidth="1"/>
    <col min="3" max="3" width="31.15234375" style="79" customWidth="1"/>
    <col min="4" max="8" width="23.53515625" style="79" customWidth="1"/>
    <col min="9" max="10" width="8.84375" style="79" customWidth="1"/>
    <col min="11" max="16384" width="9.15234375" style="79"/>
  </cols>
  <sheetData>
    <row r="1" spans="1:10" s="385" customFormat="1" ht="16" customHeight="1">
      <c r="A1" s="386" t="s">
        <v>1145</v>
      </c>
      <c r="B1" s="386"/>
      <c r="C1" s="386"/>
      <c r="D1" s="387"/>
      <c r="E1" s="84"/>
      <c r="F1" s="388"/>
      <c r="G1" s="388"/>
    </row>
    <row r="2" spans="1:10">
      <c r="A2" s="112"/>
      <c r="B2" s="112"/>
      <c r="C2" s="112"/>
      <c r="D2" s="112"/>
      <c r="E2" s="112"/>
      <c r="F2" s="112"/>
      <c r="G2" s="112"/>
      <c r="H2" s="112"/>
      <c r="I2" s="112"/>
      <c r="J2" s="112"/>
    </row>
    <row r="3" spans="1:10" ht="19.75" customHeight="1">
      <c r="A3" s="169"/>
      <c r="B3" s="665" t="s">
        <v>1219</v>
      </c>
      <c r="C3" s="666"/>
      <c r="D3" s="666"/>
      <c r="E3" s="666"/>
      <c r="F3" s="666"/>
      <c r="G3" s="666"/>
      <c r="H3" s="666"/>
      <c r="I3" s="666"/>
      <c r="J3" s="666"/>
    </row>
    <row r="4" spans="1:10">
      <c r="A4" s="112"/>
      <c r="B4" s="112"/>
      <c r="C4" s="112"/>
      <c r="D4" s="112"/>
      <c r="E4" s="112"/>
      <c r="F4" s="112"/>
      <c r="G4" s="112"/>
      <c r="H4" s="112"/>
      <c r="I4" s="112"/>
      <c r="J4" s="112"/>
    </row>
    <row r="5" spans="1:10">
      <c r="A5" s="112"/>
      <c r="B5" s="179"/>
      <c r="C5" s="179"/>
      <c r="D5" s="112"/>
      <c r="E5" s="112"/>
      <c r="F5" s="112"/>
      <c r="G5" s="112"/>
      <c r="H5" s="112"/>
      <c r="I5" s="112"/>
      <c r="J5" s="112"/>
    </row>
    <row r="6" spans="1:10" ht="29.15">
      <c r="A6" s="112"/>
      <c r="B6" s="209" t="s">
        <v>173</v>
      </c>
      <c r="C6" s="230"/>
      <c r="D6" s="231" t="s">
        <v>1066</v>
      </c>
      <c r="E6" s="232" t="s">
        <v>1067</v>
      </c>
      <c r="F6" s="233"/>
      <c r="G6" s="233"/>
      <c r="H6" s="234"/>
      <c r="I6" s="112"/>
      <c r="J6" s="112"/>
    </row>
    <row r="7" spans="1:10" ht="29.15">
      <c r="A7" s="112"/>
      <c r="B7" s="235"/>
      <c r="C7" s="230"/>
      <c r="D7" s="236"/>
      <c r="E7" s="237"/>
      <c r="F7" s="231" t="s">
        <v>1068</v>
      </c>
      <c r="G7" s="232" t="s">
        <v>1069</v>
      </c>
      <c r="H7" s="234"/>
      <c r="I7" s="112"/>
      <c r="J7" s="112"/>
    </row>
    <row r="8" spans="1:10" ht="29.15">
      <c r="A8" s="112"/>
      <c r="B8" s="238"/>
      <c r="C8" s="239"/>
      <c r="D8" s="208"/>
      <c r="E8" s="240"/>
      <c r="F8" s="208"/>
      <c r="G8" s="240"/>
      <c r="H8" s="231" t="s">
        <v>1070</v>
      </c>
      <c r="I8" s="112"/>
      <c r="J8" s="112"/>
    </row>
    <row r="9" spans="1:10" ht="14.15" customHeight="1">
      <c r="A9" s="112"/>
      <c r="B9" s="241"/>
      <c r="C9" s="242"/>
      <c r="D9" s="189" t="s">
        <v>87</v>
      </c>
      <c r="E9" s="243" t="s">
        <v>94</v>
      </c>
      <c r="F9" s="189" t="s">
        <v>95</v>
      </c>
      <c r="G9" s="243" t="s">
        <v>96</v>
      </c>
      <c r="H9" s="189" t="s">
        <v>97</v>
      </c>
      <c r="I9" s="112"/>
      <c r="J9" s="112"/>
    </row>
    <row r="10" spans="1:10" ht="14.6">
      <c r="A10" s="112"/>
      <c r="B10" s="32" t="s">
        <v>88</v>
      </c>
      <c r="C10" s="12" t="s">
        <v>380</v>
      </c>
      <c r="D10" s="13">
        <v>69818.312384000004</v>
      </c>
      <c r="E10" s="13">
        <v>155865</v>
      </c>
      <c r="F10" s="539" t="s">
        <v>1160</v>
      </c>
      <c r="G10" s="13">
        <v>155865</v>
      </c>
      <c r="H10" s="539" t="s">
        <v>1160</v>
      </c>
      <c r="I10" s="112"/>
      <c r="J10" s="112"/>
    </row>
    <row r="11" spans="1:10" ht="14.6">
      <c r="A11" s="112"/>
      <c r="B11" s="32" t="s">
        <v>90</v>
      </c>
      <c r="C11" s="12" t="s">
        <v>1071</v>
      </c>
      <c r="D11" s="13">
        <v>90272.309976000004</v>
      </c>
      <c r="E11" s="13">
        <v>12496.783658</v>
      </c>
      <c r="F11" s="539" t="s">
        <v>1160</v>
      </c>
      <c r="G11" s="13">
        <v>12496.783658</v>
      </c>
      <c r="H11" s="531" t="s">
        <v>1181</v>
      </c>
      <c r="I11" s="112"/>
      <c r="J11" s="112"/>
    </row>
    <row r="12" spans="1:10" ht="14.15" customHeight="1">
      <c r="A12" s="112"/>
      <c r="B12" s="32" t="s">
        <v>92</v>
      </c>
      <c r="C12" s="12" t="s">
        <v>217</v>
      </c>
      <c r="D12" s="13">
        <v>160090.62236000001</v>
      </c>
      <c r="E12" s="13">
        <v>168361.84845399999</v>
      </c>
      <c r="F12" s="539" t="s">
        <v>1160</v>
      </c>
      <c r="G12" s="13">
        <v>168361.84845399999</v>
      </c>
      <c r="H12" s="539" t="s">
        <v>1160</v>
      </c>
      <c r="I12" s="112"/>
      <c r="J12" s="112"/>
    </row>
    <row r="13" spans="1:10" ht="14.6">
      <c r="A13" s="112"/>
      <c r="B13" s="11" t="s">
        <v>103</v>
      </c>
      <c r="C13" s="12" t="s">
        <v>1072</v>
      </c>
      <c r="D13" s="13">
        <v>103.921192</v>
      </c>
      <c r="E13" s="13">
        <v>2227.1399609999999</v>
      </c>
      <c r="F13" s="539" t="s">
        <v>1160</v>
      </c>
      <c r="G13" s="13">
        <v>2227.1399609999999</v>
      </c>
      <c r="H13" s="539" t="s">
        <v>1160</v>
      </c>
      <c r="I13" s="112"/>
      <c r="J13" s="112"/>
    </row>
    <row r="14" spans="1:10" ht="14.6">
      <c r="A14" s="112"/>
      <c r="B14" s="11" t="s">
        <v>1040</v>
      </c>
      <c r="C14" s="12" t="s">
        <v>1073</v>
      </c>
      <c r="D14" s="13">
        <v>105.52317499999999</v>
      </c>
      <c r="E14" s="13">
        <v>2237.4121060000002</v>
      </c>
      <c r="F14" s="532"/>
      <c r="G14" s="532"/>
      <c r="H14" s="532"/>
      <c r="I14" s="112"/>
      <c r="J14" s="112"/>
    </row>
    <row r="15" spans="1:10">
      <c r="A15" s="112"/>
      <c r="B15" s="112"/>
      <c r="C15" s="112"/>
      <c r="D15" s="112"/>
      <c r="E15" s="112"/>
      <c r="F15" s="112"/>
      <c r="G15" s="112"/>
      <c r="H15" s="112"/>
      <c r="I15" s="112"/>
      <c r="J15" s="112"/>
    </row>
  </sheetData>
  <mergeCells count="1">
    <mergeCell ref="B3:J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election activeCell="A47" sqref="A47"/>
    </sheetView>
  </sheetViews>
  <sheetFormatPr defaultRowHeight="14.6"/>
  <cols>
    <col min="1" max="1" width="13" customWidth="1"/>
    <col min="2" max="2" width="137.53515625" customWidth="1"/>
  </cols>
  <sheetData>
    <row r="1" spans="1:11" s="385" customFormat="1" ht="16" customHeight="1">
      <c r="A1" s="386" t="s">
        <v>1145</v>
      </c>
      <c r="B1" s="386"/>
      <c r="C1" s="386"/>
      <c r="D1" s="387"/>
      <c r="E1" s="84"/>
      <c r="F1" s="388"/>
      <c r="G1" s="388"/>
    </row>
    <row r="3" spans="1:11" ht="20.6">
      <c r="A3" s="2" t="s">
        <v>48</v>
      </c>
    </row>
    <row r="5" spans="1:11" ht="14.5" customHeight="1">
      <c r="A5" s="580" t="s">
        <v>1103</v>
      </c>
      <c r="B5" s="580"/>
    </row>
    <row r="6" spans="1:11">
      <c r="A6" s="580"/>
      <c r="B6" s="580"/>
    </row>
    <row r="7" spans="1:11">
      <c r="A7" s="580"/>
      <c r="B7" s="580"/>
    </row>
    <row r="8" spans="1:11">
      <c r="A8" s="580"/>
      <c r="B8" s="580"/>
    </row>
    <row r="9" spans="1:11">
      <c r="A9" s="580"/>
      <c r="B9" s="580"/>
    </row>
    <row r="10" spans="1:11">
      <c r="A10" s="580"/>
      <c r="B10" s="580"/>
    </row>
    <row r="11" spans="1:11">
      <c r="A11" s="580"/>
      <c r="B11" s="580"/>
    </row>
    <row r="12" spans="1:11">
      <c r="A12" s="45" t="s">
        <v>41</v>
      </c>
      <c r="B12" s="45"/>
      <c r="C12" s="45" t="s">
        <v>571</v>
      </c>
      <c r="D12" s="76"/>
      <c r="E12" s="76"/>
      <c r="F12" s="76"/>
      <c r="G12" s="76"/>
      <c r="H12" s="76"/>
      <c r="I12" s="76"/>
      <c r="J12" s="76"/>
      <c r="K12" s="76"/>
    </row>
    <row r="13" spans="1:11">
      <c r="A13" t="s">
        <v>1138</v>
      </c>
    </row>
    <row r="14" spans="1:11" s="8" customFormat="1">
      <c r="A14" s="8" t="s">
        <v>80</v>
      </c>
      <c r="B14" s="8" t="s">
        <v>1133</v>
      </c>
      <c r="C14" s="8" t="s">
        <v>572</v>
      </c>
    </row>
    <row r="15" spans="1:11" s="8" customFormat="1">
      <c r="A15" s="8" t="s">
        <v>80</v>
      </c>
      <c r="B15" s="8" t="s">
        <v>1132</v>
      </c>
      <c r="C15" s="8" t="s">
        <v>85</v>
      </c>
    </row>
    <row r="16" spans="1:11" s="8" customFormat="1">
      <c r="A16" s="8" t="s">
        <v>80</v>
      </c>
      <c r="B16" s="8" t="s">
        <v>1134</v>
      </c>
      <c r="C16" s="8" t="s">
        <v>573</v>
      </c>
    </row>
    <row r="17" spans="1:3" s="8" customFormat="1">
      <c r="A17" s="8" t="s">
        <v>80</v>
      </c>
      <c r="B17" s="8" t="s">
        <v>81</v>
      </c>
      <c r="C17" s="8" t="s">
        <v>1136</v>
      </c>
    </row>
    <row r="18" spans="1:3" s="8" customFormat="1">
      <c r="A18" s="8" t="s">
        <v>80</v>
      </c>
      <c r="B18" s="8" t="s">
        <v>1135</v>
      </c>
      <c r="C18" s="8" t="s">
        <v>85</v>
      </c>
    </row>
    <row r="19" spans="1:3" s="8" customFormat="1">
      <c r="A19" s="8" t="s">
        <v>80</v>
      </c>
      <c r="B19" s="8" t="s">
        <v>82</v>
      </c>
      <c r="C19" s="8" t="s">
        <v>1136</v>
      </c>
    </row>
    <row r="20" spans="1:3">
      <c r="A20" s="8" t="s">
        <v>80</v>
      </c>
      <c r="B20" s="8" t="s">
        <v>83</v>
      </c>
      <c r="C20" s="8" t="s">
        <v>1136</v>
      </c>
    </row>
    <row r="21" spans="1:3" s="8" customFormat="1">
      <c r="A21" s="8" t="s">
        <v>80</v>
      </c>
      <c r="B21" s="8" t="s">
        <v>36</v>
      </c>
      <c r="C21" s="8" t="s">
        <v>574</v>
      </c>
    </row>
    <row r="22" spans="1:3" s="8" customFormat="1">
      <c r="A22" s="8" t="s">
        <v>80</v>
      </c>
      <c r="B22" s="8" t="s">
        <v>84</v>
      </c>
      <c r="C22" s="8" t="s">
        <v>575</v>
      </c>
    </row>
    <row r="23" spans="1:3" s="8" customFormat="1">
      <c r="A23" s="8" t="s">
        <v>80</v>
      </c>
      <c r="B23" s="8" t="s">
        <v>576</v>
      </c>
      <c r="C23" s="8" t="s">
        <v>577</v>
      </c>
    </row>
    <row r="24" spans="1:3" s="8" customFormat="1">
      <c r="A24" s="8" t="s">
        <v>80</v>
      </c>
      <c r="B24" s="8" t="s">
        <v>23</v>
      </c>
      <c r="C24" s="8" t="s">
        <v>577</v>
      </c>
    </row>
    <row r="25" spans="1:3" s="8" customFormat="1">
      <c r="A25" s="8" t="s">
        <v>80</v>
      </c>
      <c r="B25" s="8" t="s">
        <v>24</v>
      </c>
      <c r="C25" s="8" t="s">
        <v>577</v>
      </c>
    </row>
    <row r="26" spans="1:3" s="8" customFormat="1">
      <c r="A26" s="8" t="s">
        <v>80</v>
      </c>
      <c r="B26" s="8" t="s">
        <v>25</v>
      </c>
      <c r="C26" s="8" t="s">
        <v>577</v>
      </c>
    </row>
    <row r="27" spans="1:3" s="8" customFormat="1">
      <c r="A27" s="8" t="s">
        <v>80</v>
      </c>
      <c r="B27" s="8" t="s">
        <v>26</v>
      </c>
      <c r="C27" s="8" t="s">
        <v>577</v>
      </c>
    </row>
    <row r="28" spans="1:3">
      <c r="A28" s="8" t="s">
        <v>80</v>
      </c>
      <c r="B28" s="77" t="s">
        <v>17</v>
      </c>
      <c r="C28" s="8" t="s">
        <v>1137</v>
      </c>
    </row>
    <row r="29" spans="1:3">
      <c r="A29" s="8" t="s">
        <v>80</v>
      </c>
      <c r="B29" t="s">
        <v>77</v>
      </c>
      <c r="C29" s="8" t="s">
        <v>1137</v>
      </c>
    </row>
    <row r="30" spans="1:3">
      <c r="A30" s="8" t="s">
        <v>80</v>
      </c>
      <c r="B30" t="s">
        <v>78</v>
      </c>
      <c r="C30" s="8" t="s">
        <v>1137</v>
      </c>
    </row>
    <row r="31" spans="1:3">
      <c r="A31" s="8" t="s">
        <v>80</v>
      </c>
      <c r="B31" t="s">
        <v>18</v>
      </c>
      <c r="C31" s="8" t="s">
        <v>1137</v>
      </c>
    </row>
    <row r="32" spans="1:3">
      <c r="A32" s="8" t="s">
        <v>80</v>
      </c>
      <c r="B32" t="s">
        <v>79</v>
      </c>
      <c r="C32" s="8" t="s">
        <v>1137</v>
      </c>
    </row>
    <row r="34" spans="1:4">
      <c r="A34" s="8" t="s">
        <v>1218</v>
      </c>
    </row>
    <row r="35" spans="1:4" ht="14.7" customHeight="1">
      <c r="A35" s="581"/>
      <c r="B35" s="581"/>
      <c r="C35" s="581"/>
      <c r="D35" s="581"/>
    </row>
    <row r="36" spans="1:4">
      <c r="A36" s="8"/>
      <c r="B36" s="137"/>
    </row>
    <row r="37" spans="1:4">
      <c r="A37" s="138"/>
      <c r="B37" s="138"/>
    </row>
    <row r="38" spans="1:4">
      <c r="A38" s="138"/>
      <c r="B38" s="137"/>
    </row>
    <row r="39" spans="1:4">
      <c r="A39" s="138"/>
      <c r="B39" s="138"/>
    </row>
    <row r="40" spans="1:4">
      <c r="A40" s="138"/>
      <c r="B40" s="138"/>
    </row>
  </sheetData>
  <mergeCells count="2">
    <mergeCell ref="A5:B11"/>
    <mergeCell ref="A35:D35"/>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ColWidth="9.15234375" defaultRowHeight="12.9"/>
  <cols>
    <col min="1" max="1" width="8.53515625" style="79" customWidth="1"/>
    <col min="2" max="2" width="8.15234375" style="79" customWidth="1"/>
    <col min="3" max="3" width="61.84375" style="79" customWidth="1"/>
    <col min="4" max="10" width="28.15234375" style="79" customWidth="1"/>
    <col min="11" max="16384" width="9.15234375" style="79"/>
  </cols>
  <sheetData>
    <row r="1" spans="1:10" s="385" customFormat="1" ht="16" customHeight="1">
      <c r="A1" s="386" t="s">
        <v>1145</v>
      </c>
      <c r="B1" s="386"/>
      <c r="C1" s="386"/>
      <c r="D1" s="387"/>
      <c r="E1" s="84"/>
      <c r="F1" s="388"/>
      <c r="G1" s="388"/>
    </row>
    <row r="2" spans="1:10">
      <c r="A2" s="112"/>
      <c r="B2" s="112"/>
      <c r="C2" s="112"/>
      <c r="D2" s="112"/>
      <c r="E2" s="112"/>
      <c r="F2" s="112"/>
      <c r="G2" s="112"/>
      <c r="H2" s="112"/>
      <c r="I2" s="112"/>
      <c r="J2" s="112"/>
    </row>
    <row r="3" spans="1:10" ht="19.75" customHeight="1">
      <c r="A3" s="112"/>
      <c r="B3" s="665" t="s">
        <v>1118</v>
      </c>
      <c r="C3" s="666"/>
      <c r="D3" s="666"/>
      <c r="E3" s="666"/>
      <c r="F3" s="666"/>
      <c r="G3" s="666"/>
      <c r="H3" s="666"/>
      <c r="I3" s="666"/>
      <c r="J3" s="666"/>
    </row>
    <row r="4" spans="1:10">
      <c r="A4" s="112"/>
      <c r="B4" s="112"/>
      <c r="C4" s="112"/>
      <c r="D4" s="112"/>
      <c r="E4" s="112"/>
      <c r="F4" s="112"/>
      <c r="G4" s="112"/>
      <c r="H4" s="112"/>
      <c r="I4" s="112"/>
      <c r="J4" s="112"/>
    </row>
    <row r="5" spans="1:10">
      <c r="A5" s="112"/>
      <c r="B5" s="112"/>
      <c r="C5" s="112"/>
      <c r="D5" s="112"/>
      <c r="E5" s="112"/>
      <c r="F5" s="112"/>
      <c r="G5" s="112"/>
      <c r="H5" s="112"/>
      <c r="I5" s="112"/>
      <c r="J5" s="112"/>
    </row>
    <row r="6" spans="1:10" ht="14.6">
      <c r="A6" s="112"/>
      <c r="B6" s="244" t="s">
        <v>173</v>
      </c>
      <c r="C6" s="245" t="s">
        <v>579</v>
      </c>
      <c r="D6" s="667" t="s">
        <v>1074</v>
      </c>
      <c r="E6" s="661"/>
      <c r="F6" s="667" t="s">
        <v>1075</v>
      </c>
      <c r="G6" s="661"/>
      <c r="H6" s="667" t="s">
        <v>1076</v>
      </c>
      <c r="I6" s="661"/>
      <c r="J6" s="112"/>
    </row>
    <row r="7" spans="1:10" ht="14.6">
      <c r="A7" s="112"/>
      <c r="B7" s="246"/>
      <c r="C7" s="236"/>
      <c r="D7" s="189" t="s">
        <v>404</v>
      </c>
      <c r="E7" s="189" t="s">
        <v>411</v>
      </c>
      <c r="F7" s="190" t="s">
        <v>404</v>
      </c>
      <c r="G7" s="189" t="s">
        <v>411</v>
      </c>
      <c r="H7" s="189" t="s">
        <v>1077</v>
      </c>
      <c r="I7" s="189" t="s">
        <v>1078</v>
      </c>
      <c r="J7" s="112"/>
    </row>
    <row r="8" spans="1:10" ht="14.6">
      <c r="A8" s="112"/>
      <c r="B8" s="247"/>
      <c r="C8" s="208"/>
      <c r="D8" s="189" t="s">
        <v>87</v>
      </c>
      <c r="E8" s="189" t="s">
        <v>94</v>
      </c>
      <c r="F8" s="189" t="s">
        <v>95</v>
      </c>
      <c r="G8" s="189" t="s">
        <v>96</v>
      </c>
      <c r="H8" s="189" t="s">
        <v>97</v>
      </c>
      <c r="I8" s="189" t="s">
        <v>220</v>
      </c>
      <c r="J8" s="112"/>
    </row>
    <row r="9" spans="1:10" ht="14.6">
      <c r="A9" s="112"/>
      <c r="B9" s="67" t="s">
        <v>88</v>
      </c>
      <c r="C9" s="12" t="s">
        <v>1079</v>
      </c>
      <c r="D9" s="435" t="s">
        <v>1160</v>
      </c>
      <c r="E9" s="435" t="s">
        <v>1160</v>
      </c>
      <c r="F9" s="435" t="s">
        <v>1160</v>
      </c>
      <c r="G9" s="435" t="s">
        <v>1160</v>
      </c>
      <c r="H9" s="435" t="s">
        <v>1160</v>
      </c>
      <c r="I9" s="435" t="s">
        <v>1160</v>
      </c>
      <c r="J9" s="112"/>
    </row>
    <row r="10" spans="1:10" ht="14.6">
      <c r="A10" s="112"/>
      <c r="B10" s="67" t="s">
        <v>90</v>
      </c>
      <c r="C10" s="12" t="s">
        <v>1080</v>
      </c>
      <c r="D10" s="435" t="s">
        <v>1160</v>
      </c>
      <c r="E10" s="435" t="s">
        <v>1160</v>
      </c>
      <c r="F10" s="435" t="s">
        <v>1160</v>
      </c>
      <c r="G10" s="435" t="s">
        <v>1160</v>
      </c>
      <c r="H10" s="435" t="s">
        <v>1160</v>
      </c>
      <c r="I10" s="435" t="s">
        <v>1160</v>
      </c>
      <c r="J10" s="112"/>
    </row>
    <row r="11" spans="1:10" ht="14.6">
      <c r="A11" s="112"/>
      <c r="B11" s="67" t="s">
        <v>92</v>
      </c>
      <c r="C11" s="12" t="s">
        <v>1081</v>
      </c>
      <c r="D11" s="435" t="s">
        <v>1160</v>
      </c>
      <c r="E11" s="435" t="s">
        <v>1160</v>
      </c>
      <c r="F11" s="435" t="s">
        <v>1160</v>
      </c>
      <c r="G11" s="435" t="s">
        <v>1160</v>
      </c>
      <c r="H11" s="435" t="s">
        <v>1160</v>
      </c>
      <c r="I11" s="435" t="s">
        <v>1160</v>
      </c>
      <c r="J11" s="112"/>
    </row>
    <row r="12" spans="1:10" ht="14.6">
      <c r="A12" s="112"/>
      <c r="B12" s="67" t="s">
        <v>103</v>
      </c>
      <c r="C12" s="12" t="s">
        <v>1082</v>
      </c>
      <c r="D12" s="435" t="s">
        <v>1160</v>
      </c>
      <c r="E12" s="435" t="s">
        <v>1160</v>
      </c>
      <c r="F12" s="435" t="s">
        <v>1160</v>
      </c>
      <c r="G12" s="435" t="s">
        <v>1160</v>
      </c>
      <c r="H12" s="435" t="s">
        <v>1160</v>
      </c>
      <c r="I12" s="435" t="s">
        <v>1160</v>
      </c>
      <c r="J12" s="112"/>
    </row>
    <row r="13" spans="1:10" ht="14.6">
      <c r="A13" s="112"/>
      <c r="B13" s="67" t="s">
        <v>105</v>
      </c>
      <c r="C13" s="12" t="s">
        <v>1083</v>
      </c>
      <c r="D13" s="435" t="s">
        <v>1160</v>
      </c>
      <c r="E13" s="435" t="s">
        <v>1160</v>
      </c>
      <c r="F13" s="435" t="s">
        <v>1160</v>
      </c>
      <c r="G13" s="435" t="s">
        <v>1160</v>
      </c>
      <c r="H13" s="435" t="s">
        <v>1160</v>
      </c>
      <c r="I13" s="435" t="s">
        <v>1160</v>
      </c>
      <c r="J13" s="112"/>
    </row>
    <row r="14" spans="1:10" ht="14.6">
      <c r="A14" s="112"/>
      <c r="B14" s="67" t="s">
        <v>107</v>
      </c>
      <c r="C14" s="12" t="s">
        <v>917</v>
      </c>
      <c r="D14" s="435" t="s">
        <v>1160</v>
      </c>
      <c r="E14" s="435" t="s">
        <v>1160</v>
      </c>
      <c r="F14" s="435" t="s">
        <v>1160</v>
      </c>
      <c r="G14" s="435" t="s">
        <v>1160</v>
      </c>
      <c r="H14" s="435" t="s">
        <v>1160</v>
      </c>
      <c r="I14" s="435" t="s">
        <v>1160</v>
      </c>
      <c r="J14" s="112"/>
    </row>
    <row r="15" spans="1:10" ht="14.6">
      <c r="A15" s="112"/>
      <c r="B15" s="67" t="s">
        <v>109</v>
      </c>
      <c r="C15" s="12" t="s">
        <v>918</v>
      </c>
      <c r="D15" s="469">
        <v>4107.8999999999996</v>
      </c>
      <c r="E15" s="469">
        <v>0</v>
      </c>
      <c r="F15" s="469">
        <v>3122.3</v>
      </c>
      <c r="G15" s="469">
        <v>0</v>
      </c>
      <c r="H15" s="469">
        <v>3087.6</v>
      </c>
      <c r="I15" s="451">
        <v>98.9</v>
      </c>
      <c r="J15" s="112"/>
    </row>
    <row r="16" spans="1:10" ht="14.6">
      <c r="A16" s="112"/>
      <c r="B16" s="67" t="s">
        <v>121</v>
      </c>
      <c r="C16" s="12" t="s">
        <v>1084</v>
      </c>
      <c r="D16" s="435" t="s">
        <v>1160</v>
      </c>
      <c r="E16" s="435" t="s">
        <v>1160</v>
      </c>
      <c r="F16" s="435" t="s">
        <v>1160</v>
      </c>
      <c r="G16" s="435" t="s">
        <v>1160</v>
      </c>
      <c r="H16" s="435" t="s">
        <v>1160</v>
      </c>
      <c r="I16" s="435" t="s">
        <v>1160</v>
      </c>
      <c r="J16" s="112"/>
    </row>
    <row r="17" spans="1:10" ht="14.6">
      <c r="A17" s="112"/>
      <c r="B17" s="67" t="s">
        <v>125</v>
      </c>
      <c r="C17" s="12" t="s">
        <v>1085</v>
      </c>
      <c r="D17" s="435" t="s">
        <v>1160</v>
      </c>
      <c r="E17" s="435" t="s">
        <v>1160</v>
      </c>
      <c r="F17" s="435" t="s">
        <v>1160</v>
      </c>
      <c r="G17" s="435" t="s">
        <v>1160</v>
      </c>
      <c r="H17" s="435" t="s">
        <v>1160</v>
      </c>
      <c r="I17" s="435" t="s">
        <v>1160</v>
      </c>
      <c r="J17" s="112"/>
    </row>
    <row r="18" spans="1:10" ht="14.6">
      <c r="A18" s="112"/>
      <c r="B18" s="67" t="s">
        <v>129</v>
      </c>
      <c r="C18" s="12" t="s">
        <v>1086</v>
      </c>
      <c r="D18" s="469">
        <v>130.6</v>
      </c>
      <c r="E18" s="435" t="s">
        <v>1160</v>
      </c>
      <c r="F18" s="469">
        <v>93.4</v>
      </c>
      <c r="G18" s="435"/>
      <c r="H18" s="469">
        <v>92.6</v>
      </c>
      <c r="I18" s="451">
        <v>99.2</v>
      </c>
      <c r="J18" s="112"/>
    </row>
    <row r="19" spans="1:10" ht="14.6">
      <c r="A19" s="112"/>
      <c r="B19" s="67" t="s">
        <v>133</v>
      </c>
      <c r="C19" s="12" t="s">
        <v>1087</v>
      </c>
      <c r="D19" s="469" t="s">
        <v>1160</v>
      </c>
      <c r="E19" s="435" t="s">
        <v>1160</v>
      </c>
      <c r="F19" s="435" t="s">
        <v>1160</v>
      </c>
      <c r="G19" s="435" t="s">
        <v>1160</v>
      </c>
      <c r="H19" s="435" t="s">
        <v>1160</v>
      </c>
      <c r="I19" s="435" t="s">
        <v>1160</v>
      </c>
      <c r="J19" s="112"/>
    </row>
    <row r="20" spans="1:10" ht="14.6">
      <c r="A20" s="112"/>
      <c r="B20" s="67" t="s">
        <v>137</v>
      </c>
      <c r="C20" s="12" t="s">
        <v>1088</v>
      </c>
      <c r="D20" s="469" t="s">
        <v>1160</v>
      </c>
      <c r="E20" s="435" t="s">
        <v>1160</v>
      </c>
      <c r="F20" s="435" t="s">
        <v>1160</v>
      </c>
      <c r="G20" s="435" t="s">
        <v>1160</v>
      </c>
      <c r="H20" s="435" t="s">
        <v>1160</v>
      </c>
      <c r="I20" s="435" t="s">
        <v>1160</v>
      </c>
      <c r="J20" s="112"/>
    </row>
    <row r="21" spans="1:10" ht="14.6">
      <c r="A21" s="112"/>
      <c r="B21" s="67" t="s">
        <v>140</v>
      </c>
      <c r="C21" s="12" t="s">
        <v>1089</v>
      </c>
      <c r="D21" s="469" t="s">
        <v>1160</v>
      </c>
      <c r="E21" s="435" t="s">
        <v>1160</v>
      </c>
      <c r="F21" s="435" t="s">
        <v>1160</v>
      </c>
      <c r="G21" s="435" t="s">
        <v>1160</v>
      </c>
      <c r="H21" s="435" t="s">
        <v>1160</v>
      </c>
      <c r="I21" s="435" t="s">
        <v>1160</v>
      </c>
      <c r="J21" s="112"/>
    </row>
    <row r="22" spans="1:10" ht="14.6">
      <c r="A22" s="112"/>
      <c r="B22" s="67" t="s">
        <v>142</v>
      </c>
      <c r="C22" s="12" t="s">
        <v>1090</v>
      </c>
      <c r="D22" s="469" t="s">
        <v>1160</v>
      </c>
      <c r="E22" s="435" t="s">
        <v>1160</v>
      </c>
      <c r="F22" s="435" t="s">
        <v>1160</v>
      </c>
      <c r="G22" s="435" t="s">
        <v>1160</v>
      </c>
      <c r="H22" s="435" t="s">
        <v>1160</v>
      </c>
      <c r="I22" s="435" t="s">
        <v>1160</v>
      </c>
      <c r="J22" s="112"/>
    </row>
    <row r="23" spans="1:10" ht="14.6">
      <c r="A23" s="112"/>
      <c r="B23" s="67" t="s">
        <v>155</v>
      </c>
      <c r="C23" s="12" t="s">
        <v>1091</v>
      </c>
      <c r="D23" s="469" t="s">
        <v>1160</v>
      </c>
      <c r="E23" s="435" t="s">
        <v>1160</v>
      </c>
      <c r="F23" s="435" t="s">
        <v>1160</v>
      </c>
      <c r="G23" s="435" t="s">
        <v>1160</v>
      </c>
      <c r="H23" s="435" t="s">
        <v>1160</v>
      </c>
      <c r="I23" s="435" t="s">
        <v>1160</v>
      </c>
      <c r="J23" s="112"/>
    </row>
    <row r="24" spans="1:10" ht="14.6">
      <c r="A24" s="112"/>
      <c r="B24" s="67" t="s">
        <v>161</v>
      </c>
      <c r="C24" s="12" t="s">
        <v>1092</v>
      </c>
      <c r="D24" s="469" t="s">
        <v>1160</v>
      </c>
      <c r="E24" s="435" t="s">
        <v>1160</v>
      </c>
      <c r="F24" s="435" t="s">
        <v>1160</v>
      </c>
      <c r="G24" s="435" t="s">
        <v>1160</v>
      </c>
      <c r="H24" s="435" t="s">
        <v>1160</v>
      </c>
      <c r="I24" s="435" t="s">
        <v>1160</v>
      </c>
      <c r="J24" s="112"/>
    </row>
    <row r="25" spans="1:10" ht="14.6">
      <c r="A25" s="112"/>
      <c r="B25" s="382" t="s">
        <v>163</v>
      </c>
      <c r="C25" s="139" t="s">
        <v>1093</v>
      </c>
      <c r="D25" s="469">
        <v>4238.5</v>
      </c>
      <c r="E25" s="469">
        <v>0</v>
      </c>
      <c r="F25" s="469">
        <v>3215.7</v>
      </c>
      <c r="G25" s="469">
        <v>0</v>
      </c>
      <c r="H25" s="469">
        <v>3180.2</v>
      </c>
      <c r="I25" s="451">
        <v>99</v>
      </c>
      <c r="J25" s="112"/>
    </row>
    <row r="26" spans="1:10">
      <c r="A26" s="112"/>
      <c r="B26" s="112"/>
      <c r="C26" s="112"/>
      <c r="D26" s="112"/>
      <c r="E26" s="112"/>
      <c r="F26" s="112"/>
      <c r="G26" s="112"/>
      <c r="H26" s="112"/>
      <c r="I26" s="112"/>
      <c r="J26" s="112"/>
    </row>
  </sheetData>
  <mergeCells count="4">
    <mergeCell ref="B3:J3"/>
    <mergeCell ref="D6:E6"/>
    <mergeCell ref="F6:G6"/>
    <mergeCell ref="H6:I6"/>
  </mergeCell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ColWidth="9.15234375" defaultRowHeight="12.9"/>
  <cols>
    <col min="1" max="2" width="8.15234375" style="79" customWidth="1"/>
    <col min="3" max="3" width="48.15234375" style="79" customWidth="1"/>
    <col min="4" max="20" width="10.53515625" style="79" customWidth="1"/>
    <col min="21" max="21" width="8.15234375" style="79" customWidth="1"/>
    <col min="22" max="16384" width="9.15234375" style="79"/>
  </cols>
  <sheetData>
    <row r="1" spans="1:21" s="385" customFormat="1" ht="16" customHeight="1">
      <c r="A1" s="386" t="s">
        <v>1145</v>
      </c>
      <c r="B1" s="386"/>
      <c r="C1" s="386"/>
      <c r="D1" s="387"/>
      <c r="E1" s="84"/>
      <c r="F1" s="388"/>
      <c r="G1" s="388"/>
    </row>
    <row r="3" spans="1:21" ht="15.9">
      <c r="A3" s="78"/>
      <c r="B3" s="613" t="s">
        <v>1119</v>
      </c>
      <c r="C3" s="668"/>
      <c r="D3" s="668"/>
      <c r="E3" s="78"/>
      <c r="F3" s="78"/>
      <c r="G3" s="78"/>
      <c r="H3" s="78"/>
      <c r="I3" s="78"/>
      <c r="J3" s="78"/>
      <c r="K3" s="78"/>
      <c r="L3" s="78"/>
      <c r="M3" s="78"/>
      <c r="N3" s="78"/>
      <c r="O3" s="78"/>
      <c r="P3" s="78"/>
      <c r="Q3" s="78"/>
      <c r="R3" s="78"/>
      <c r="S3" s="78"/>
      <c r="T3" s="78"/>
      <c r="U3" s="78"/>
    </row>
    <row r="4" spans="1:21" ht="20.6">
      <c r="A4" s="169"/>
      <c r="B4" s="162"/>
      <c r="C4" s="168"/>
      <c r="D4" s="168"/>
      <c r="E4" s="169"/>
      <c r="F4" s="169"/>
      <c r="G4" s="169"/>
      <c r="H4" s="169"/>
      <c r="I4" s="169"/>
      <c r="J4" s="169"/>
      <c r="K4" s="169"/>
      <c r="L4" s="169"/>
      <c r="M4" s="169"/>
      <c r="N4" s="169"/>
      <c r="O4" s="169"/>
      <c r="P4" s="169"/>
      <c r="Q4" s="169"/>
      <c r="R4" s="169"/>
      <c r="S4" s="169"/>
      <c r="T4" s="169"/>
      <c r="U4" s="169"/>
    </row>
    <row r="5" spans="1:21">
      <c r="A5" s="78"/>
      <c r="B5" s="78"/>
      <c r="C5" s="78"/>
      <c r="D5" s="78"/>
      <c r="E5" s="78"/>
      <c r="F5" s="78"/>
      <c r="G5" s="78"/>
      <c r="H5" s="78"/>
      <c r="I5" s="78"/>
      <c r="J5" s="78"/>
      <c r="K5" s="78"/>
      <c r="L5" s="78"/>
      <c r="M5" s="78"/>
      <c r="N5" s="78"/>
      <c r="O5" s="78"/>
      <c r="P5" s="78"/>
      <c r="Q5" s="78"/>
      <c r="R5" s="78"/>
      <c r="S5" s="78"/>
      <c r="T5" s="78"/>
      <c r="U5" s="78"/>
    </row>
    <row r="6" spans="1:21" ht="29.15">
      <c r="A6" s="78"/>
      <c r="B6" s="322" t="s">
        <v>173</v>
      </c>
      <c r="C6" s="280" t="s">
        <v>579</v>
      </c>
      <c r="D6" s="667" t="s">
        <v>580</v>
      </c>
      <c r="E6" s="660"/>
      <c r="F6" s="660"/>
      <c r="G6" s="660"/>
      <c r="H6" s="660"/>
      <c r="I6" s="660"/>
      <c r="J6" s="660"/>
      <c r="K6" s="660"/>
      <c r="L6" s="660"/>
      <c r="M6" s="660"/>
      <c r="N6" s="660"/>
      <c r="O6" s="660"/>
      <c r="P6" s="660"/>
      <c r="Q6" s="660"/>
      <c r="R6" s="661"/>
      <c r="S6" s="248" t="s">
        <v>217</v>
      </c>
      <c r="T6" s="248" t="s">
        <v>581</v>
      </c>
      <c r="U6" s="78"/>
    </row>
    <row r="7" spans="1:21" ht="14.6">
      <c r="A7" s="78"/>
      <c r="B7" s="339"/>
      <c r="C7" s="235"/>
      <c r="D7" s="340" t="s">
        <v>582</v>
      </c>
      <c r="E7" s="189" t="s">
        <v>583</v>
      </c>
      <c r="F7" s="190" t="s">
        <v>584</v>
      </c>
      <c r="G7" s="189" t="s">
        <v>585</v>
      </c>
      <c r="H7" s="189" t="s">
        <v>586</v>
      </c>
      <c r="I7" s="189" t="s">
        <v>587</v>
      </c>
      <c r="J7" s="189" t="s">
        <v>588</v>
      </c>
      <c r="K7" s="189" t="s">
        <v>589</v>
      </c>
      <c r="L7" s="189" t="s">
        <v>590</v>
      </c>
      <c r="M7" s="189" t="s">
        <v>591</v>
      </c>
      <c r="N7" s="189" t="s">
        <v>592</v>
      </c>
      <c r="O7" s="189" t="s">
        <v>593</v>
      </c>
      <c r="P7" s="189" t="s">
        <v>594</v>
      </c>
      <c r="Q7" s="189" t="s">
        <v>595</v>
      </c>
      <c r="R7" s="189" t="s">
        <v>596</v>
      </c>
      <c r="S7" s="242"/>
      <c r="T7" s="230"/>
      <c r="U7" s="78"/>
    </row>
    <row r="8" spans="1:21" ht="14.6">
      <c r="A8" s="78"/>
      <c r="B8" s="338"/>
      <c r="C8" s="247"/>
      <c r="D8" s="190" t="s">
        <v>87</v>
      </c>
      <c r="E8" s="190" t="s">
        <v>94</v>
      </c>
      <c r="F8" s="190" t="s">
        <v>95</v>
      </c>
      <c r="G8" s="190" t="s">
        <v>96</v>
      </c>
      <c r="H8" s="190" t="s">
        <v>97</v>
      </c>
      <c r="I8" s="190" t="s">
        <v>220</v>
      </c>
      <c r="J8" s="190" t="s">
        <v>221</v>
      </c>
      <c r="K8" s="190" t="s">
        <v>222</v>
      </c>
      <c r="L8" s="190" t="s">
        <v>447</v>
      </c>
      <c r="M8" s="190" t="s">
        <v>448</v>
      </c>
      <c r="N8" s="190" t="s">
        <v>449</v>
      </c>
      <c r="O8" s="190" t="s">
        <v>450</v>
      </c>
      <c r="P8" s="190" t="s">
        <v>451</v>
      </c>
      <c r="Q8" s="190" t="s">
        <v>452</v>
      </c>
      <c r="R8" s="190" t="s">
        <v>453</v>
      </c>
      <c r="S8" s="190" t="s">
        <v>597</v>
      </c>
      <c r="T8" s="190" t="s">
        <v>598</v>
      </c>
      <c r="U8" s="78"/>
    </row>
    <row r="9" spans="1:21" ht="14.6">
      <c r="A9" s="78"/>
      <c r="B9" s="186" t="s">
        <v>88</v>
      </c>
      <c r="C9" s="33" t="s">
        <v>599</v>
      </c>
      <c r="D9" s="435" t="s">
        <v>1160</v>
      </c>
      <c r="E9" s="435" t="s">
        <v>1160</v>
      </c>
      <c r="F9" s="435" t="s">
        <v>1160</v>
      </c>
      <c r="G9" s="435" t="s">
        <v>1160</v>
      </c>
      <c r="H9" s="435" t="s">
        <v>1160</v>
      </c>
      <c r="I9" s="435" t="s">
        <v>1160</v>
      </c>
      <c r="J9" s="435" t="s">
        <v>1160</v>
      </c>
      <c r="K9" s="435" t="s">
        <v>1160</v>
      </c>
      <c r="L9" s="435" t="s">
        <v>1160</v>
      </c>
      <c r="M9" s="435" t="s">
        <v>1160</v>
      </c>
      <c r="N9" s="435" t="s">
        <v>1160</v>
      </c>
      <c r="O9" s="435" t="s">
        <v>1160</v>
      </c>
      <c r="P9" s="435" t="s">
        <v>1160</v>
      </c>
      <c r="Q9" s="435" t="s">
        <v>1160</v>
      </c>
      <c r="R9" s="435" t="s">
        <v>1160</v>
      </c>
      <c r="S9" s="435" t="s">
        <v>1160</v>
      </c>
      <c r="T9" s="435" t="s">
        <v>1160</v>
      </c>
      <c r="U9" s="78"/>
    </row>
    <row r="10" spans="1:21" ht="14.6">
      <c r="A10" s="78"/>
      <c r="B10" s="80" t="s">
        <v>90</v>
      </c>
      <c r="C10" s="33" t="s">
        <v>600</v>
      </c>
      <c r="D10" s="435" t="s">
        <v>1160</v>
      </c>
      <c r="E10" s="435" t="s">
        <v>1160</v>
      </c>
      <c r="F10" s="435" t="s">
        <v>1160</v>
      </c>
      <c r="G10" s="435" t="s">
        <v>1160</v>
      </c>
      <c r="H10" s="435" t="s">
        <v>1160</v>
      </c>
      <c r="I10" s="435" t="s">
        <v>1160</v>
      </c>
      <c r="J10" s="435" t="s">
        <v>1160</v>
      </c>
      <c r="K10" s="435" t="s">
        <v>1160</v>
      </c>
      <c r="L10" s="435" t="s">
        <v>1160</v>
      </c>
      <c r="M10" s="435" t="s">
        <v>1160</v>
      </c>
      <c r="N10" s="435" t="s">
        <v>1160</v>
      </c>
      <c r="O10" s="435" t="s">
        <v>1160</v>
      </c>
      <c r="P10" s="435" t="s">
        <v>1160</v>
      </c>
      <c r="Q10" s="435" t="s">
        <v>1160</v>
      </c>
      <c r="R10" s="435" t="s">
        <v>1160</v>
      </c>
      <c r="S10" s="435" t="s">
        <v>1160</v>
      </c>
      <c r="T10" s="435" t="s">
        <v>1160</v>
      </c>
      <c r="U10" s="78"/>
    </row>
    <row r="11" spans="1:21" ht="14.6">
      <c r="A11" s="78"/>
      <c r="B11" s="80" t="s">
        <v>92</v>
      </c>
      <c r="C11" s="33" t="s">
        <v>601</v>
      </c>
      <c r="D11" s="435" t="s">
        <v>1160</v>
      </c>
      <c r="E11" s="435" t="s">
        <v>1160</v>
      </c>
      <c r="F11" s="435" t="s">
        <v>1160</v>
      </c>
      <c r="G11" s="435" t="s">
        <v>1160</v>
      </c>
      <c r="H11" s="435" t="s">
        <v>1160</v>
      </c>
      <c r="I11" s="435" t="s">
        <v>1160</v>
      </c>
      <c r="J11" s="435" t="s">
        <v>1160</v>
      </c>
      <c r="K11" s="435" t="s">
        <v>1160</v>
      </c>
      <c r="L11" s="435" t="s">
        <v>1160</v>
      </c>
      <c r="M11" s="435" t="s">
        <v>1160</v>
      </c>
      <c r="N11" s="435" t="s">
        <v>1160</v>
      </c>
      <c r="O11" s="435" t="s">
        <v>1160</v>
      </c>
      <c r="P11" s="435" t="s">
        <v>1160</v>
      </c>
      <c r="Q11" s="435" t="s">
        <v>1160</v>
      </c>
      <c r="R11" s="435" t="s">
        <v>1160</v>
      </c>
      <c r="S11" s="435" t="s">
        <v>1160</v>
      </c>
      <c r="T11" s="435" t="s">
        <v>1160</v>
      </c>
      <c r="U11" s="78"/>
    </row>
    <row r="12" spans="1:21" ht="14.6">
      <c r="A12" s="78"/>
      <c r="B12" s="80" t="s">
        <v>103</v>
      </c>
      <c r="C12" s="33" t="s">
        <v>602</v>
      </c>
      <c r="D12" s="435" t="s">
        <v>1160</v>
      </c>
      <c r="E12" s="435" t="s">
        <v>1160</v>
      </c>
      <c r="F12" s="435" t="s">
        <v>1160</v>
      </c>
      <c r="G12" s="435" t="s">
        <v>1160</v>
      </c>
      <c r="H12" s="435" t="s">
        <v>1160</v>
      </c>
      <c r="I12" s="435" t="s">
        <v>1160</v>
      </c>
      <c r="J12" s="435" t="s">
        <v>1160</v>
      </c>
      <c r="K12" s="435" t="s">
        <v>1160</v>
      </c>
      <c r="L12" s="435" t="s">
        <v>1160</v>
      </c>
      <c r="M12" s="435" t="s">
        <v>1160</v>
      </c>
      <c r="N12" s="435" t="s">
        <v>1160</v>
      </c>
      <c r="O12" s="435" t="s">
        <v>1160</v>
      </c>
      <c r="P12" s="435" t="s">
        <v>1160</v>
      </c>
      <c r="Q12" s="435" t="s">
        <v>1160</v>
      </c>
      <c r="R12" s="435" t="s">
        <v>1160</v>
      </c>
      <c r="S12" s="435" t="s">
        <v>1160</v>
      </c>
      <c r="T12" s="435" t="s">
        <v>1160</v>
      </c>
      <c r="U12" s="78"/>
    </row>
    <row r="13" spans="1:21" ht="14.6">
      <c r="A13" s="78"/>
      <c r="B13" s="80" t="s">
        <v>105</v>
      </c>
      <c r="C13" s="33" t="s">
        <v>603</v>
      </c>
      <c r="D13" s="435" t="s">
        <v>1160</v>
      </c>
      <c r="E13" s="435" t="s">
        <v>1160</v>
      </c>
      <c r="F13" s="435" t="s">
        <v>1160</v>
      </c>
      <c r="G13" s="435" t="s">
        <v>1160</v>
      </c>
      <c r="H13" s="435" t="s">
        <v>1160</v>
      </c>
      <c r="I13" s="435" t="s">
        <v>1160</v>
      </c>
      <c r="J13" s="435" t="s">
        <v>1160</v>
      </c>
      <c r="K13" s="435" t="s">
        <v>1160</v>
      </c>
      <c r="L13" s="435" t="s">
        <v>1160</v>
      </c>
      <c r="M13" s="435" t="s">
        <v>1160</v>
      </c>
      <c r="N13" s="435" t="s">
        <v>1160</v>
      </c>
      <c r="O13" s="435" t="s">
        <v>1160</v>
      </c>
      <c r="P13" s="435" t="s">
        <v>1160</v>
      </c>
      <c r="Q13" s="435" t="s">
        <v>1160</v>
      </c>
      <c r="R13" s="435" t="s">
        <v>1160</v>
      </c>
      <c r="S13" s="435" t="s">
        <v>1160</v>
      </c>
      <c r="T13" s="435" t="s">
        <v>1160</v>
      </c>
      <c r="U13" s="78"/>
    </row>
    <row r="14" spans="1:21" ht="14.6">
      <c r="A14" s="78"/>
      <c r="B14" s="80" t="s">
        <v>107</v>
      </c>
      <c r="C14" s="33" t="s">
        <v>604</v>
      </c>
      <c r="D14" s="435" t="s">
        <v>1160</v>
      </c>
      <c r="E14" s="435" t="s">
        <v>1160</v>
      </c>
      <c r="F14" s="435" t="s">
        <v>1160</v>
      </c>
      <c r="G14" s="435" t="s">
        <v>1160</v>
      </c>
      <c r="H14" s="435" t="s">
        <v>1160</v>
      </c>
      <c r="I14" s="435" t="s">
        <v>1160</v>
      </c>
      <c r="J14" s="435" t="s">
        <v>1160</v>
      </c>
      <c r="K14" s="435" t="s">
        <v>1160</v>
      </c>
      <c r="L14" s="435" t="s">
        <v>1160</v>
      </c>
      <c r="M14" s="435" t="s">
        <v>1160</v>
      </c>
      <c r="N14" s="435" t="s">
        <v>1160</v>
      </c>
      <c r="O14" s="435" t="s">
        <v>1160</v>
      </c>
      <c r="P14" s="435" t="s">
        <v>1160</v>
      </c>
      <c r="Q14" s="435" t="s">
        <v>1160</v>
      </c>
      <c r="R14" s="435" t="s">
        <v>1160</v>
      </c>
      <c r="S14" s="435" t="s">
        <v>1160</v>
      </c>
      <c r="T14" s="435" t="s">
        <v>1160</v>
      </c>
      <c r="U14" s="78"/>
    </row>
    <row r="15" spans="1:21" ht="14.6">
      <c r="A15" s="78"/>
      <c r="B15" s="80" t="s">
        <v>109</v>
      </c>
      <c r="C15" s="33" t="s">
        <v>605</v>
      </c>
      <c r="D15" s="435"/>
      <c r="E15" s="435"/>
      <c r="F15" s="435"/>
      <c r="G15" s="435"/>
      <c r="H15" s="435"/>
      <c r="I15" s="435"/>
      <c r="J15" s="435"/>
      <c r="K15" s="435"/>
      <c r="L15" s="435"/>
      <c r="M15" s="469">
        <v>3122</v>
      </c>
      <c r="N15" s="435"/>
      <c r="O15" s="435"/>
      <c r="P15" s="435"/>
      <c r="Q15" s="435"/>
      <c r="R15" s="435"/>
      <c r="S15" s="469">
        <v>3122.3</v>
      </c>
      <c r="T15" s="469">
        <v>3122.3</v>
      </c>
      <c r="U15" s="78"/>
    </row>
    <row r="16" spans="1:21" ht="14.6">
      <c r="A16" s="78"/>
      <c r="B16" s="80" t="s">
        <v>121</v>
      </c>
      <c r="C16" s="33" t="s">
        <v>606</v>
      </c>
      <c r="D16" s="435" t="s">
        <v>1160</v>
      </c>
      <c r="E16" s="435" t="s">
        <v>1160</v>
      </c>
      <c r="F16" s="435" t="s">
        <v>1160</v>
      </c>
      <c r="G16" s="435" t="s">
        <v>1160</v>
      </c>
      <c r="H16" s="435" t="s">
        <v>1160</v>
      </c>
      <c r="I16" s="435" t="s">
        <v>1160</v>
      </c>
      <c r="J16" s="435" t="s">
        <v>1160</v>
      </c>
      <c r="K16" s="435" t="s">
        <v>1160</v>
      </c>
      <c r="L16" s="435" t="s">
        <v>1160</v>
      </c>
      <c r="M16" s="435" t="s">
        <v>1160</v>
      </c>
      <c r="N16" s="435" t="s">
        <v>1160</v>
      </c>
      <c r="O16" s="435" t="s">
        <v>1160</v>
      </c>
      <c r="P16" s="435" t="s">
        <v>1160</v>
      </c>
      <c r="Q16" s="435" t="s">
        <v>1160</v>
      </c>
      <c r="R16" s="435" t="s">
        <v>1160</v>
      </c>
      <c r="S16" s="435" t="s">
        <v>1160</v>
      </c>
      <c r="T16" s="435" t="s">
        <v>1160</v>
      </c>
      <c r="U16" s="78"/>
    </row>
    <row r="17" spans="1:21" ht="29.15">
      <c r="A17" s="78"/>
      <c r="B17" s="80" t="s">
        <v>125</v>
      </c>
      <c r="C17" s="33" t="s">
        <v>607</v>
      </c>
      <c r="D17" s="435" t="s">
        <v>1160</v>
      </c>
      <c r="E17" s="435" t="s">
        <v>1160</v>
      </c>
      <c r="F17" s="435" t="s">
        <v>1160</v>
      </c>
      <c r="G17" s="435" t="s">
        <v>1160</v>
      </c>
      <c r="H17" s="435" t="s">
        <v>1160</v>
      </c>
      <c r="I17" s="435" t="s">
        <v>1160</v>
      </c>
      <c r="J17" s="435" t="s">
        <v>1160</v>
      </c>
      <c r="K17" s="435" t="s">
        <v>1160</v>
      </c>
      <c r="L17" s="435" t="s">
        <v>1160</v>
      </c>
      <c r="M17" s="435" t="s">
        <v>1160</v>
      </c>
      <c r="N17" s="435" t="s">
        <v>1160</v>
      </c>
      <c r="O17" s="435" t="s">
        <v>1160</v>
      </c>
      <c r="P17" s="435" t="s">
        <v>1160</v>
      </c>
      <c r="Q17" s="435" t="s">
        <v>1160</v>
      </c>
      <c r="R17" s="435" t="s">
        <v>1160</v>
      </c>
      <c r="S17" s="435" t="s">
        <v>1160</v>
      </c>
      <c r="T17" s="435" t="s">
        <v>1160</v>
      </c>
      <c r="U17" s="78"/>
    </row>
    <row r="18" spans="1:21" ht="14.6">
      <c r="A18" s="78"/>
      <c r="B18" s="80" t="s">
        <v>129</v>
      </c>
      <c r="C18" s="33" t="s">
        <v>608</v>
      </c>
      <c r="D18" s="435"/>
      <c r="E18" s="435"/>
      <c r="F18" s="435"/>
      <c r="G18" s="435"/>
      <c r="H18" s="435"/>
      <c r="I18" s="435"/>
      <c r="J18" s="435"/>
      <c r="K18" s="435"/>
      <c r="L18" s="435"/>
      <c r="M18" s="469">
        <v>93</v>
      </c>
      <c r="N18" s="435"/>
      <c r="O18" s="435"/>
      <c r="P18" s="435"/>
      <c r="Q18" s="435"/>
      <c r="R18" s="435"/>
      <c r="S18" s="469">
        <v>93</v>
      </c>
      <c r="T18" s="469">
        <v>93</v>
      </c>
      <c r="U18" s="78"/>
    </row>
    <row r="19" spans="1:21" ht="14.6">
      <c r="A19" s="78"/>
      <c r="B19" s="80" t="s">
        <v>133</v>
      </c>
      <c r="C19" s="33" t="s">
        <v>609</v>
      </c>
      <c r="D19" s="435" t="s">
        <v>1160</v>
      </c>
      <c r="E19" s="435" t="s">
        <v>1160</v>
      </c>
      <c r="F19" s="435" t="s">
        <v>1160</v>
      </c>
      <c r="G19" s="435" t="s">
        <v>1160</v>
      </c>
      <c r="H19" s="435" t="s">
        <v>1160</v>
      </c>
      <c r="I19" s="435" t="s">
        <v>1160</v>
      </c>
      <c r="J19" s="435" t="s">
        <v>1160</v>
      </c>
      <c r="K19" s="435" t="s">
        <v>1160</v>
      </c>
      <c r="L19" s="435" t="s">
        <v>1160</v>
      </c>
      <c r="M19" s="435" t="s">
        <v>1160</v>
      </c>
      <c r="N19" s="435" t="s">
        <v>1160</v>
      </c>
      <c r="O19" s="435" t="s">
        <v>1160</v>
      </c>
      <c r="P19" s="435" t="s">
        <v>1160</v>
      </c>
      <c r="Q19" s="435" t="s">
        <v>1160</v>
      </c>
      <c r="R19" s="435" t="s">
        <v>1160</v>
      </c>
      <c r="S19" s="435" t="s">
        <v>1160</v>
      </c>
      <c r="T19" s="435" t="s">
        <v>1160</v>
      </c>
      <c r="U19" s="78"/>
    </row>
    <row r="20" spans="1:21" ht="14.6">
      <c r="A20" s="78"/>
      <c r="B20" s="80" t="s">
        <v>137</v>
      </c>
      <c r="C20" s="33" t="s">
        <v>610</v>
      </c>
      <c r="D20" s="435" t="s">
        <v>1160</v>
      </c>
      <c r="E20" s="435" t="s">
        <v>1160</v>
      </c>
      <c r="F20" s="435" t="s">
        <v>1160</v>
      </c>
      <c r="G20" s="435" t="s">
        <v>1160</v>
      </c>
      <c r="H20" s="435" t="s">
        <v>1160</v>
      </c>
      <c r="I20" s="435" t="s">
        <v>1160</v>
      </c>
      <c r="J20" s="435" t="s">
        <v>1160</v>
      </c>
      <c r="K20" s="435" t="s">
        <v>1160</v>
      </c>
      <c r="L20" s="435" t="s">
        <v>1160</v>
      </c>
      <c r="M20" s="435" t="s">
        <v>1160</v>
      </c>
      <c r="N20" s="435" t="s">
        <v>1160</v>
      </c>
      <c r="O20" s="435" t="s">
        <v>1160</v>
      </c>
      <c r="P20" s="435" t="s">
        <v>1160</v>
      </c>
      <c r="Q20" s="435" t="s">
        <v>1160</v>
      </c>
      <c r="R20" s="435" t="s">
        <v>1160</v>
      </c>
      <c r="S20" s="435" t="s">
        <v>1160</v>
      </c>
      <c r="T20" s="435" t="s">
        <v>1160</v>
      </c>
      <c r="U20" s="78"/>
    </row>
    <row r="21" spans="1:21" ht="29.15">
      <c r="A21" s="78"/>
      <c r="B21" s="80" t="s">
        <v>140</v>
      </c>
      <c r="C21" s="33" t="s">
        <v>611</v>
      </c>
      <c r="D21" s="435" t="s">
        <v>1160</v>
      </c>
      <c r="E21" s="435" t="s">
        <v>1160</v>
      </c>
      <c r="F21" s="435" t="s">
        <v>1160</v>
      </c>
      <c r="G21" s="435" t="s">
        <v>1160</v>
      </c>
      <c r="H21" s="435" t="s">
        <v>1160</v>
      </c>
      <c r="I21" s="435" t="s">
        <v>1160</v>
      </c>
      <c r="J21" s="435" t="s">
        <v>1160</v>
      </c>
      <c r="K21" s="435" t="s">
        <v>1160</v>
      </c>
      <c r="L21" s="435" t="s">
        <v>1160</v>
      </c>
      <c r="M21" s="435" t="s">
        <v>1160</v>
      </c>
      <c r="N21" s="435" t="s">
        <v>1160</v>
      </c>
      <c r="O21" s="435" t="s">
        <v>1160</v>
      </c>
      <c r="P21" s="435" t="s">
        <v>1160</v>
      </c>
      <c r="Q21" s="435" t="s">
        <v>1160</v>
      </c>
      <c r="R21" s="435" t="s">
        <v>1160</v>
      </c>
      <c r="S21" s="435" t="s">
        <v>1160</v>
      </c>
      <c r="T21" s="435" t="s">
        <v>1160</v>
      </c>
      <c r="U21" s="78"/>
    </row>
    <row r="22" spans="1:21" ht="14.6">
      <c r="A22" s="78"/>
      <c r="B22" s="80" t="s">
        <v>142</v>
      </c>
      <c r="C22" s="33" t="s">
        <v>612</v>
      </c>
      <c r="D22" s="435" t="s">
        <v>1160</v>
      </c>
      <c r="E22" s="435" t="s">
        <v>1160</v>
      </c>
      <c r="F22" s="435" t="s">
        <v>1160</v>
      </c>
      <c r="G22" s="435" t="s">
        <v>1160</v>
      </c>
      <c r="H22" s="435" t="s">
        <v>1160</v>
      </c>
      <c r="I22" s="435" t="s">
        <v>1160</v>
      </c>
      <c r="J22" s="435" t="s">
        <v>1160</v>
      </c>
      <c r="K22" s="435" t="s">
        <v>1160</v>
      </c>
      <c r="L22" s="435" t="s">
        <v>1160</v>
      </c>
      <c r="M22" s="435" t="s">
        <v>1160</v>
      </c>
      <c r="N22" s="435" t="s">
        <v>1160</v>
      </c>
      <c r="O22" s="435" t="s">
        <v>1160</v>
      </c>
      <c r="P22" s="435" t="s">
        <v>1160</v>
      </c>
      <c r="Q22" s="435" t="s">
        <v>1160</v>
      </c>
      <c r="R22" s="435" t="s">
        <v>1160</v>
      </c>
      <c r="S22" s="435" t="s">
        <v>1160</v>
      </c>
      <c r="T22" s="435" t="s">
        <v>1160</v>
      </c>
      <c r="U22" s="78"/>
    </row>
    <row r="23" spans="1:21" ht="14.6">
      <c r="A23" s="78"/>
      <c r="B23" s="80" t="s">
        <v>155</v>
      </c>
      <c r="C23" s="33" t="s">
        <v>613</v>
      </c>
      <c r="D23" s="435" t="s">
        <v>1160</v>
      </c>
      <c r="E23" s="435" t="s">
        <v>1160</v>
      </c>
      <c r="F23" s="435" t="s">
        <v>1160</v>
      </c>
      <c r="G23" s="435" t="s">
        <v>1160</v>
      </c>
      <c r="H23" s="435" t="s">
        <v>1160</v>
      </c>
      <c r="I23" s="435" t="s">
        <v>1160</v>
      </c>
      <c r="J23" s="435" t="s">
        <v>1160</v>
      </c>
      <c r="K23" s="435" t="s">
        <v>1160</v>
      </c>
      <c r="L23" s="435" t="s">
        <v>1160</v>
      </c>
      <c r="M23" s="435" t="s">
        <v>1160</v>
      </c>
      <c r="N23" s="435" t="s">
        <v>1160</v>
      </c>
      <c r="O23" s="435" t="s">
        <v>1160</v>
      </c>
      <c r="P23" s="435" t="s">
        <v>1160</v>
      </c>
      <c r="Q23" s="435" t="s">
        <v>1160</v>
      </c>
      <c r="R23" s="435" t="s">
        <v>1160</v>
      </c>
      <c r="S23" s="435" t="s">
        <v>1160</v>
      </c>
      <c r="T23" s="435" t="s">
        <v>1160</v>
      </c>
      <c r="U23" s="78"/>
    </row>
    <row r="24" spans="1:21" ht="14.6">
      <c r="A24" s="78"/>
      <c r="B24" s="80" t="s">
        <v>161</v>
      </c>
      <c r="C24" s="33" t="s">
        <v>614</v>
      </c>
      <c r="D24" s="435" t="s">
        <v>1160</v>
      </c>
      <c r="E24" s="435" t="s">
        <v>1160</v>
      </c>
      <c r="F24" s="435" t="s">
        <v>1160</v>
      </c>
      <c r="G24" s="435" t="s">
        <v>1160</v>
      </c>
      <c r="H24" s="435" t="s">
        <v>1160</v>
      </c>
      <c r="I24" s="435" t="s">
        <v>1160</v>
      </c>
      <c r="J24" s="435" t="s">
        <v>1160</v>
      </c>
      <c r="K24" s="435" t="s">
        <v>1160</v>
      </c>
      <c r="L24" s="435" t="s">
        <v>1160</v>
      </c>
      <c r="M24" s="435" t="s">
        <v>1160</v>
      </c>
      <c r="N24" s="435" t="s">
        <v>1160</v>
      </c>
      <c r="O24" s="435" t="s">
        <v>1160</v>
      </c>
      <c r="P24" s="435" t="s">
        <v>1160</v>
      </c>
      <c r="Q24" s="435" t="s">
        <v>1160</v>
      </c>
      <c r="R24" s="435" t="s">
        <v>1160</v>
      </c>
      <c r="S24" s="435" t="s">
        <v>1160</v>
      </c>
      <c r="T24" s="435" t="s">
        <v>1160</v>
      </c>
      <c r="U24" s="78"/>
    </row>
    <row r="25" spans="1:21" ht="14.6">
      <c r="A25" s="78"/>
      <c r="B25" s="80" t="s">
        <v>163</v>
      </c>
      <c r="C25" s="33" t="s">
        <v>615</v>
      </c>
      <c r="D25" s="435" t="s">
        <v>1160</v>
      </c>
      <c r="E25" s="435" t="s">
        <v>1160</v>
      </c>
      <c r="F25" s="435" t="s">
        <v>1160</v>
      </c>
      <c r="G25" s="435" t="s">
        <v>1160</v>
      </c>
      <c r="H25" s="435" t="s">
        <v>1160</v>
      </c>
      <c r="I25" s="435" t="s">
        <v>1160</v>
      </c>
      <c r="J25" s="435" t="s">
        <v>1160</v>
      </c>
      <c r="K25" s="435" t="s">
        <v>1160</v>
      </c>
      <c r="L25" s="435" t="s">
        <v>1160</v>
      </c>
      <c r="M25" s="469">
        <v>3215</v>
      </c>
      <c r="N25" s="435" t="s">
        <v>1160</v>
      </c>
      <c r="O25" s="435" t="s">
        <v>1160</v>
      </c>
      <c r="P25" s="435" t="s">
        <v>1160</v>
      </c>
      <c r="Q25" s="435" t="s">
        <v>1160</v>
      </c>
      <c r="R25" s="435" t="s">
        <v>1160</v>
      </c>
      <c r="S25" s="469">
        <v>3215</v>
      </c>
      <c r="T25" s="469">
        <v>3215</v>
      </c>
      <c r="U25" s="78"/>
    </row>
    <row r="26" spans="1:21">
      <c r="A26" s="78"/>
      <c r="B26" s="78"/>
      <c r="C26" s="78"/>
      <c r="D26" s="78"/>
      <c r="E26" s="78"/>
      <c r="F26" s="78"/>
      <c r="G26" s="78"/>
      <c r="H26" s="78"/>
      <c r="I26" s="78"/>
      <c r="J26" s="78"/>
      <c r="K26" s="78"/>
      <c r="L26" s="78"/>
      <c r="M26" s="78"/>
      <c r="N26" s="78"/>
      <c r="O26" s="78"/>
      <c r="P26" s="78"/>
      <c r="Q26" s="78"/>
      <c r="R26" s="78"/>
      <c r="S26" s="78"/>
      <c r="T26" s="78"/>
      <c r="U26" s="78"/>
    </row>
  </sheetData>
  <mergeCells count="2">
    <mergeCell ref="B3:D3"/>
    <mergeCell ref="D6:R6"/>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topLeftCell="A73" zoomScale="80" zoomScaleNormal="80" workbookViewId="0"/>
  </sheetViews>
  <sheetFormatPr defaultColWidth="9.15234375" defaultRowHeight="14.6"/>
  <cols>
    <col min="1" max="1" width="8.15234375" style="20" customWidth="1"/>
    <col min="2" max="2" width="17.15234375" style="20" customWidth="1"/>
    <col min="3" max="3" width="23.15234375" style="20" customWidth="1"/>
    <col min="4" max="4" width="20.53515625" style="20" customWidth="1"/>
    <col min="5" max="5" width="21" style="20" customWidth="1"/>
    <col min="6" max="6" width="20.53515625" style="149" customWidth="1"/>
    <col min="7" max="9" width="20.53515625" style="20" customWidth="1"/>
    <col min="10" max="10" width="20.53515625" style="157" customWidth="1"/>
    <col min="11" max="12" width="20.53515625" style="20" customWidth="1"/>
    <col min="13" max="13" width="20.53515625" style="148" customWidth="1"/>
    <col min="14" max="15" width="20.53515625" style="20" customWidth="1"/>
    <col min="16" max="16" width="8.15234375" style="20" customWidth="1"/>
    <col min="17" max="16384" width="9.15234375" style="20"/>
  </cols>
  <sheetData>
    <row r="1" spans="1:18" s="385" customFormat="1" ht="16" customHeight="1">
      <c r="A1" s="386" t="s">
        <v>1145</v>
      </c>
      <c r="B1" s="386"/>
      <c r="C1" s="386"/>
      <c r="D1" s="387"/>
      <c r="E1" s="84"/>
      <c r="F1" s="388"/>
      <c r="G1" s="388"/>
    </row>
    <row r="2" spans="1:18" ht="6.65" customHeight="1">
      <c r="A2" s="82"/>
      <c r="B2" s="82"/>
      <c r="C2" s="82"/>
      <c r="D2" s="82"/>
      <c r="E2" s="82"/>
      <c r="G2" s="82"/>
      <c r="H2" s="82"/>
      <c r="I2" s="82"/>
      <c r="K2" s="82"/>
      <c r="L2" s="82"/>
      <c r="N2" s="82"/>
      <c r="O2" s="82"/>
      <c r="P2" s="82"/>
    </row>
    <row r="3" spans="1:18" s="79" customFormat="1" ht="15.9">
      <c r="A3" s="169"/>
      <c r="B3" s="613" t="s">
        <v>1120</v>
      </c>
      <c r="C3" s="668"/>
      <c r="D3" s="668"/>
      <c r="E3" s="668"/>
      <c r="F3" s="668"/>
      <c r="G3" s="169"/>
      <c r="H3" s="169"/>
      <c r="I3" s="169"/>
      <c r="J3" s="169"/>
      <c r="K3" s="169"/>
      <c r="L3" s="169"/>
      <c r="M3" s="169"/>
      <c r="N3" s="169"/>
      <c r="O3" s="169"/>
      <c r="P3" s="169"/>
      <c r="Q3" s="169"/>
      <c r="R3" s="169"/>
    </row>
    <row r="4" spans="1:18" ht="15" customHeight="1">
      <c r="A4" s="82"/>
      <c r="B4" s="82"/>
      <c r="C4" s="82"/>
      <c r="D4" s="82"/>
      <c r="E4" s="82"/>
      <c r="G4" s="82"/>
      <c r="H4" s="439"/>
      <c r="I4" s="82"/>
      <c r="K4" s="82"/>
      <c r="L4" s="82"/>
      <c r="N4" s="82"/>
      <c r="O4" s="82"/>
      <c r="P4" s="82"/>
    </row>
    <row r="5" spans="1:18" ht="15" customHeight="1">
      <c r="A5" s="82"/>
      <c r="B5" s="82"/>
      <c r="C5" s="82"/>
      <c r="D5" s="82"/>
      <c r="E5" s="82"/>
      <c r="G5" s="82"/>
      <c r="H5" s="82"/>
      <c r="I5" s="82"/>
      <c r="K5" s="82"/>
      <c r="L5" s="82"/>
      <c r="N5" s="82"/>
      <c r="O5" s="82"/>
      <c r="P5" s="82"/>
    </row>
    <row r="6" spans="1:18" s="438" customFormat="1" ht="44.15" customHeight="1">
      <c r="A6" s="82"/>
      <c r="B6" s="245" t="s">
        <v>897</v>
      </c>
      <c r="C6" s="189" t="s">
        <v>875</v>
      </c>
      <c r="D6" s="189" t="s">
        <v>876</v>
      </c>
      <c r="E6" s="189" t="s">
        <v>877</v>
      </c>
      <c r="F6" s="249" t="s">
        <v>878</v>
      </c>
      <c r="G6" s="189" t="s">
        <v>879</v>
      </c>
      <c r="H6" s="189" t="s">
        <v>880</v>
      </c>
      <c r="I6" s="189" t="s">
        <v>843</v>
      </c>
      <c r="J6" s="250" t="s">
        <v>881</v>
      </c>
      <c r="K6" s="189" t="s">
        <v>882</v>
      </c>
      <c r="L6" s="189" t="s">
        <v>883</v>
      </c>
      <c r="M6" s="249" t="s">
        <v>884</v>
      </c>
      <c r="N6" s="189" t="s">
        <v>885</v>
      </c>
      <c r="O6" s="189" t="s">
        <v>886</v>
      </c>
      <c r="P6" s="437"/>
    </row>
    <row r="7" spans="1:18" s="438" customFormat="1" ht="15" customHeight="1">
      <c r="A7" s="82"/>
      <c r="B7" s="192" t="s">
        <v>173</v>
      </c>
      <c r="C7" s="190" t="s">
        <v>87</v>
      </c>
      <c r="D7" s="189" t="s">
        <v>94</v>
      </c>
      <c r="E7" s="189" t="s">
        <v>95</v>
      </c>
      <c r="F7" s="249" t="s">
        <v>96</v>
      </c>
      <c r="G7" s="189" t="s">
        <v>97</v>
      </c>
      <c r="H7" s="189" t="s">
        <v>220</v>
      </c>
      <c r="I7" s="189" t="s">
        <v>221</v>
      </c>
      <c r="J7" s="250" t="s">
        <v>222</v>
      </c>
      <c r="K7" s="189" t="s">
        <v>447</v>
      </c>
      <c r="L7" s="189" t="s">
        <v>448</v>
      </c>
      <c r="M7" s="249" t="s">
        <v>449</v>
      </c>
      <c r="N7" s="189" t="s">
        <v>450</v>
      </c>
      <c r="O7" s="189" t="s">
        <v>451</v>
      </c>
      <c r="P7" s="437"/>
    </row>
    <row r="8" spans="1:18" s="438" customFormat="1" ht="15" customHeight="1">
      <c r="A8" s="82"/>
      <c r="B8" s="260" t="s">
        <v>898</v>
      </c>
      <c r="C8" s="256"/>
      <c r="D8" s="257"/>
      <c r="E8" s="256"/>
      <c r="F8" s="479"/>
      <c r="G8" s="256"/>
      <c r="H8" s="256"/>
      <c r="I8" s="256"/>
      <c r="J8" s="259"/>
      <c r="K8" s="256"/>
      <c r="L8" s="256"/>
      <c r="M8" s="258"/>
      <c r="N8" s="256"/>
      <c r="O8" s="256"/>
      <c r="P8" s="437"/>
    </row>
    <row r="9" spans="1:18" s="438" customFormat="1" ht="18" customHeight="1">
      <c r="A9" s="437"/>
      <c r="B9" s="99"/>
      <c r="C9" s="100" t="s">
        <v>848</v>
      </c>
      <c r="D9" s="441">
        <v>97679.525575000007</v>
      </c>
      <c r="E9" s="477">
        <v>11957.555768</v>
      </c>
      <c r="F9" s="480">
        <v>0.95</v>
      </c>
      <c r="G9" s="441">
        <v>294070.220523</v>
      </c>
      <c r="H9" s="445">
        <v>2.0000000000000001E-4</v>
      </c>
      <c r="I9" s="576">
        <f>(0.000149)*1000000</f>
        <v>149</v>
      </c>
      <c r="J9" s="445">
        <v>0.43</v>
      </c>
      <c r="K9" s="440">
        <v>2.5</v>
      </c>
      <c r="L9" s="441">
        <v>27176.939880000002</v>
      </c>
      <c r="M9" s="444">
        <v>9.2416497772763839E-2</v>
      </c>
      <c r="N9" s="443">
        <f>21.047782</f>
        <v>21.047782000000002</v>
      </c>
      <c r="O9" s="441">
        <v>-3.1674699999999998</v>
      </c>
      <c r="P9" s="437"/>
    </row>
    <row r="10" spans="1:18" s="438" customFormat="1" ht="18" customHeight="1">
      <c r="A10" s="437"/>
      <c r="B10" s="102"/>
      <c r="C10" s="100" t="s">
        <v>887</v>
      </c>
      <c r="D10" s="443">
        <v>80070.144218999994</v>
      </c>
      <c r="E10" s="477">
        <v>8595.488077</v>
      </c>
      <c r="F10" s="481">
        <v>0.94</v>
      </c>
      <c r="G10" s="443">
        <v>275919.46931800002</v>
      </c>
      <c r="H10" s="459">
        <v>1E-4</v>
      </c>
      <c r="I10" s="576">
        <v>132</v>
      </c>
      <c r="J10" s="445">
        <v>0.43</v>
      </c>
      <c r="K10" s="440">
        <v>2.5</v>
      </c>
      <c r="L10" s="441">
        <v>21084.207676999999</v>
      </c>
      <c r="M10" s="446">
        <v>7.641435281502458E-2</v>
      </c>
      <c r="N10" s="441">
        <v>12.518898999999999</v>
      </c>
      <c r="O10" s="441">
        <v>-0.36973099999999998</v>
      </c>
      <c r="P10" s="437"/>
    </row>
    <row r="11" spans="1:18" s="438" customFormat="1" ht="18" customHeight="1">
      <c r="A11" s="437"/>
      <c r="B11" s="102"/>
      <c r="C11" s="100" t="s">
        <v>888</v>
      </c>
      <c r="D11" s="443">
        <f>17609.381355+1</f>
        <v>17610.381355000001</v>
      </c>
      <c r="E11" s="477">
        <v>3362.0676899999999</v>
      </c>
      <c r="F11" s="481">
        <v>0.96</v>
      </c>
      <c r="G11" s="443">
        <v>18150.751205</v>
      </c>
      <c r="H11" s="459">
        <v>1.1000000000000001E-3</v>
      </c>
      <c r="I11" s="576">
        <v>17</v>
      </c>
      <c r="J11" s="445">
        <v>0.45</v>
      </c>
      <c r="K11" s="440">
        <v>2.5</v>
      </c>
      <c r="L11" s="441">
        <v>6092.7322020000001</v>
      </c>
      <c r="M11" s="447">
        <v>0.33567383152283148</v>
      </c>
      <c r="N11" s="442">
        <f>8.528883-1</f>
        <v>7.5288830000000004</v>
      </c>
      <c r="O11" s="441">
        <v>-2.7977379999999998</v>
      </c>
      <c r="P11" s="437"/>
    </row>
    <row r="12" spans="1:18" s="438" customFormat="1" ht="18" customHeight="1">
      <c r="A12" s="437"/>
      <c r="B12" s="102"/>
      <c r="C12" s="100" t="s">
        <v>849</v>
      </c>
      <c r="D12" s="443">
        <v>116997.918855</v>
      </c>
      <c r="E12" s="477">
        <v>11652.273563000001</v>
      </c>
      <c r="F12" s="481">
        <v>0.97000000000000008</v>
      </c>
      <c r="G12" s="443">
        <v>48132.530487999997</v>
      </c>
      <c r="H12" s="459">
        <v>2E-3</v>
      </c>
      <c r="I12" s="576">
        <v>51</v>
      </c>
      <c r="J12" s="445">
        <v>0.45</v>
      </c>
      <c r="K12" s="440">
        <v>2.5</v>
      </c>
      <c r="L12" s="441">
        <v>22310.395112999999</v>
      </c>
      <c r="M12" s="444">
        <v>0.4635200951789194</v>
      </c>
      <c r="N12" s="441">
        <v>43.167245999999999</v>
      </c>
      <c r="O12" s="441">
        <v>-23.317692999999998</v>
      </c>
      <c r="P12" s="437"/>
    </row>
    <row r="13" spans="1:18" s="438" customFormat="1" ht="18" customHeight="1">
      <c r="A13" s="437"/>
      <c r="B13" s="102"/>
      <c r="C13" s="100" t="s">
        <v>850</v>
      </c>
      <c r="D13" s="443">
        <v>32718.892076</v>
      </c>
      <c r="E13" s="477">
        <v>3774.7062179999998</v>
      </c>
      <c r="F13" s="481">
        <v>0.9900000000000001</v>
      </c>
      <c r="G13" s="443">
        <v>24031.602863</v>
      </c>
      <c r="H13" s="459">
        <v>3.2000000000000002E-3</v>
      </c>
      <c r="I13" s="576">
        <v>31</v>
      </c>
      <c r="J13" s="445">
        <v>0.45</v>
      </c>
      <c r="K13" s="440">
        <v>2.5</v>
      </c>
      <c r="L13" s="441">
        <v>14344.558949</v>
      </c>
      <c r="M13" s="444">
        <v>0.59690396145341795</v>
      </c>
      <c r="N13" s="441">
        <v>34.064796999999999</v>
      </c>
      <c r="O13" s="441">
        <v>-22.869644999999998</v>
      </c>
      <c r="P13" s="437"/>
    </row>
    <row r="14" spans="1:18" s="438" customFormat="1" ht="18" customHeight="1">
      <c r="A14" s="437"/>
      <c r="B14" s="102"/>
      <c r="C14" s="100" t="s">
        <v>851</v>
      </c>
      <c r="D14" s="443">
        <v>17497.871913999999</v>
      </c>
      <c r="E14" s="477">
        <f>2507.953116-0.1</f>
        <v>2507.8531160000002</v>
      </c>
      <c r="F14" s="481">
        <v>0.92</v>
      </c>
      <c r="G14" s="443">
        <v>13054.131261</v>
      </c>
      <c r="H14" s="459">
        <v>5.0000000000000001E-3</v>
      </c>
      <c r="I14" s="576">
        <v>33</v>
      </c>
      <c r="J14" s="445">
        <v>0.45</v>
      </c>
      <c r="K14" s="440">
        <v>2.5</v>
      </c>
      <c r="L14" s="441">
        <v>9672.8232910000006</v>
      </c>
      <c r="M14" s="444">
        <v>0.74097794005627471</v>
      </c>
      <c r="N14" s="441">
        <v>29.636140999999999</v>
      </c>
      <c r="O14" s="442">
        <f>-15.646904+1</f>
        <v>-14.646903999999999</v>
      </c>
      <c r="P14" s="437"/>
    </row>
    <row r="15" spans="1:18" s="438" customFormat="1" ht="18" customHeight="1">
      <c r="A15" s="437"/>
      <c r="B15" s="102"/>
      <c r="C15" s="100" t="s">
        <v>852</v>
      </c>
      <c r="D15" s="443">
        <v>40498.372324999997</v>
      </c>
      <c r="E15" s="477">
        <v>26986.458461999999</v>
      </c>
      <c r="F15" s="481">
        <v>0.98</v>
      </c>
      <c r="G15" s="443">
        <v>13815.831684000001</v>
      </c>
      <c r="H15" s="459">
        <v>9.1999999999999998E-3</v>
      </c>
      <c r="I15" s="576">
        <v>58</v>
      </c>
      <c r="J15" s="445">
        <v>0.45</v>
      </c>
      <c r="K15" s="440">
        <v>2.5</v>
      </c>
      <c r="L15" s="441">
        <v>12996.132301</v>
      </c>
      <c r="M15" s="444">
        <v>0.94066955926009965</v>
      </c>
      <c r="N15" s="441">
        <v>57.133685999999997</v>
      </c>
      <c r="O15" s="441">
        <v>-44.885938000000003</v>
      </c>
      <c r="P15" s="437"/>
    </row>
    <row r="16" spans="1:18" s="438" customFormat="1" ht="18" customHeight="1">
      <c r="A16" s="437"/>
      <c r="B16" s="102"/>
      <c r="C16" s="100" t="s">
        <v>889</v>
      </c>
      <c r="D16" s="443">
        <v>37492.976234000002</v>
      </c>
      <c r="E16" s="477">
        <v>26577.086705999998</v>
      </c>
      <c r="F16" s="481">
        <v>0.98</v>
      </c>
      <c r="G16" s="443">
        <v>13610.349574</v>
      </c>
      <c r="H16" s="459">
        <v>8.9999999999999993E-3</v>
      </c>
      <c r="I16" s="576">
        <v>49</v>
      </c>
      <c r="J16" s="445">
        <v>0.45</v>
      </c>
      <c r="K16" s="440">
        <v>2.5</v>
      </c>
      <c r="L16" s="441">
        <v>12702.848764</v>
      </c>
      <c r="M16" s="446">
        <v>0.93332274053169006</v>
      </c>
      <c r="N16" s="441">
        <v>54.930292000000001</v>
      </c>
      <c r="O16" s="441">
        <v>-41.372272000000002</v>
      </c>
      <c r="P16" s="437"/>
    </row>
    <row r="17" spans="1:16" s="438" customFormat="1" ht="18" customHeight="1">
      <c r="A17" s="437"/>
      <c r="B17" s="102"/>
      <c r="C17" s="100" t="s">
        <v>890</v>
      </c>
      <c r="D17" s="443">
        <v>3005.3960910000001</v>
      </c>
      <c r="E17" s="477">
        <v>409.37175500000001</v>
      </c>
      <c r="F17" s="481">
        <v>0.9900000000000001</v>
      </c>
      <c r="G17" s="443">
        <f>205.482109+1</f>
        <v>206.48210900000001</v>
      </c>
      <c r="H17" s="459">
        <v>2.3800000000000002E-2</v>
      </c>
      <c r="I17" s="576">
        <v>9</v>
      </c>
      <c r="J17" s="445">
        <v>0.45</v>
      </c>
      <c r="K17" s="440">
        <v>2.5</v>
      </c>
      <c r="L17" s="441">
        <v>293.28353600000003</v>
      </c>
      <c r="M17" s="447">
        <v>1.4272947529461069</v>
      </c>
      <c r="N17" s="441">
        <v>2.2033939999999999</v>
      </c>
      <c r="O17" s="441">
        <v>-3.5136660000000002</v>
      </c>
      <c r="P17" s="437"/>
    </row>
    <row r="18" spans="1:16" s="438" customFormat="1" ht="18" customHeight="1">
      <c r="A18" s="437"/>
      <c r="B18" s="102"/>
      <c r="C18" s="100" t="s">
        <v>853</v>
      </c>
      <c r="D18" s="443">
        <f>10665.651924-1</f>
        <v>10664.651924</v>
      </c>
      <c r="E18" s="477">
        <f>18455.453326-0.1</f>
        <v>18455.353326</v>
      </c>
      <c r="F18" s="481">
        <v>0.83</v>
      </c>
      <c r="G18" s="443">
        <v>26.850197000000001</v>
      </c>
      <c r="H18" s="459">
        <v>4.7500000000000001E-2</v>
      </c>
      <c r="I18" s="576">
        <v>5</v>
      </c>
      <c r="J18" s="445">
        <v>0.45</v>
      </c>
      <c r="K18" s="440">
        <v>2.5</v>
      </c>
      <c r="L18" s="441">
        <v>41.357168999999999</v>
      </c>
      <c r="M18" s="444">
        <v>1.5402929445918032</v>
      </c>
      <c r="N18" s="441">
        <v>0.57342899999999997</v>
      </c>
      <c r="O18" s="441">
        <v>-0.19977400000000001</v>
      </c>
      <c r="P18" s="437"/>
    </row>
    <row r="19" spans="1:16" s="438" customFormat="1" ht="18" customHeight="1">
      <c r="A19" s="437"/>
      <c r="B19" s="102"/>
      <c r="C19" s="100" t="s">
        <v>891</v>
      </c>
      <c r="D19" s="443">
        <v>3817.9966220000001</v>
      </c>
      <c r="E19" s="477">
        <v>8528.2731230000009</v>
      </c>
      <c r="F19" s="481">
        <v>0.84</v>
      </c>
      <c r="G19" s="443">
        <v>18.516349999999999</v>
      </c>
      <c r="H19" s="459">
        <v>3.1600000000000003E-2</v>
      </c>
      <c r="I19" s="576">
        <v>3</v>
      </c>
      <c r="J19" s="445">
        <v>0.45</v>
      </c>
      <c r="K19" s="440">
        <v>2.5</v>
      </c>
      <c r="L19" s="441">
        <v>25.476610000000001</v>
      </c>
      <c r="M19" s="446">
        <v>1.3758980576625524</v>
      </c>
      <c r="N19" s="441">
        <v>0.26341599999999998</v>
      </c>
      <c r="O19" s="441">
        <v>-0.14358299999999999</v>
      </c>
      <c r="P19" s="437"/>
    </row>
    <row r="20" spans="1:16" s="438" customFormat="1" ht="18" customHeight="1">
      <c r="A20" s="437"/>
      <c r="B20" s="102"/>
      <c r="C20" s="100" t="s">
        <v>892</v>
      </c>
      <c r="D20" s="443">
        <f>6847.655302-1</f>
        <v>6846.6553020000001</v>
      </c>
      <c r="E20" s="477">
        <v>9927.1802019999996</v>
      </c>
      <c r="F20" s="481">
        <v>0.81</v>
      </c>
      <c r="G20" s="443">
        <v>8.3338459999999994</v>
      </c>
      <c r="H20" s="459">
        <v>8.2699999999999996E-2</v>
      </c>
      <c r="I20" s="576">
        <v>2</v>
      </c>
      <c r="J20" s="445">
        <v>0.45</v>
      </c>
      <c r="K20" s="440">
        <v>2.5</v>
      </c>
      <c r="L20" s="441">
        <v>15.880559</v>
      </c>
      <c r="M20" s="446">
        <v>1.9055498505731927</v>
      </c>
      <c r="N20" s="441">
        <f>0.310012+1</f>
        <v>1.310012</v>
      </c>
      <c r="O20" s="441">
        <v>-5.6190999999999998E-2</v>
      </c>
      <c r="P20" s="437"/>
    </row>
    <row r="21" spans="1:16" s="438" customFormat="1" ht="18" customHeight="1">
      <c r="A21" s="437"/>
      <c r="B21" s="102"/>
      <c r="C21" s="100" t="s">
        <v>854</v>
      </c>
      <c r="D21" s="443">
        <v>7417.8038919999999</v>
      </c>
      <c r="E21" s="477">
        <v>2835.0948520000002</v>
      </c>
      <c r="F21" s="482">
        <v>1</v>
      </c>
      <c r="G21" s="472">
        <v>3.3047759999999999</v>
      </c>
      <c r="H21" s="473">
        <v>0.28910000000000002</v>
      </c>
      <c r="I21" s="577">
        <v>1</v>
      </c>
      <c r="J21" s="453">
        <v>0.45</v>
      </c>
      <c r="K21" s="454">
        <v>2.5</v>
      </c>
      <c r="L21" s="455">
        <v>8.7149230000000006</v>
      </c>
      <c r="M21" s="446">
        <v>2.6370691992437609</v>
      </c>
      <c r="N21" s="441">
        <v>0.42986799999999997</v>
      </c>
      <c r="O21" s="441">
        <v>-0.57906199999999997</v>
      </c>
      <c r="P21" s="437"/>
    </row>
    <row r="22" spans="1:16" s="438" customFormat="1" ht="18" customHeight="1">
      <c r="A22" s="437"/>
      <c r="B22" s="102"/>
      <c r="C22" s="100" t="s">
        <v>893</v>
      </c>
      <c r="D22" s="474" t="s">
        <v>1160</v>
      </c>
      <c r="E22" s="475" t="s">
        <v>1160</v>
      </c>
      <c r="F22" s="483" t="s">
        <v>1160</v>
      </c>
      <c r="G22" s="474" t="s">
        <v>1160</v>
      </c>
      <c r="H22" s="476" t="s">
        <v>1160</v>
      </c>
      <c r="I22" s="578" t="s">
        <v>1160</v>
      </c>
      <c r="J22" s="457" t="s">
        <v>1160</v>
      </c>
      <c r="K22" s="451" t="s">
        <v>1160</v>
      </c>
      <c r="L22" s="456" t="s">
        <v>1160</v>
      </c>
      <c r="M22" s="458" t="s">
        <v>1160</v>
      </c>
      <c r="N22" s="451" t="s">
        <v>1160</v>
      </c>
      <c r="O22" s="451" t="s">
        <v>1160</v>
      </c>
      <c r="P22" s="437"/>
    </row>
    <row r="23" spans="1:16" s="438" customFormat="1" ht="18" customHeight="1">
      <c r="A23" s="437"/>
      <c r="B23" s="102"/>
      <c r="C23" s="100" t="s">
        <v>894</v>
      </c>
      <c r="D23" s="443">
        <v>2245.9205910000001</v>
      </c>
      <c r="E23" s="477">
        <f>181.24869+1</f>
        <v>182.24869000000001</v>
      </c>
      <c r="F23" s="482">
        <v>1</v>
      </c>
      <c r="G23" s="472">
        <v>3.3047759999999999</v>
      </c>
      <c r="H23" s="471">
        <v>0.28910000000000002</v>
      </c>
      <c r="I23" s="579">
        <v>1</v>
      </c>
      <c r="J23" s="452">
        <v>0.45</v>
      </c>
      <c r="K23" s="454">
        <v>2.5</v>
      </c>
      <c r="L23" s="455">
        <v>8.7149230000000006</v>
      </c>
      <c r="M23" s="446">
        <v>2.6370691992437609</v>
      </c>
      <c r="N23" s="441">
        <v>0.42986799999999997</v>
      </c>
      <c r="O23" s="441">
        <f>-0.477721-1</f>
        <v>-1.4777210000000001</v>
      </c>
      <c r="P23" s="437"/>
    </row>
    <row r="24" spans="1:16" s="438" customFormat="1" ht="18" customHeight="1">
      <c r="A24" s="437"/>
      <c r="B24" s="102"/>
      <c r="C24" s="100" t="s">
        <v>895</v>
      </c>
      <c r="D24" s="441">
        <v>5171.8833009999998</v>
      </c>
      <c r="E24" s="478">
        <v>2653.8461609999999</v>
      </c>
      <c r="F24" s="484">
        <v>0</v>
      </c>
      <c r="G24" s="441">
        <v>0</v>
      </c>
      <c r="H24" s="445">
        <v>0</v>
      </c>
      <c r="I24" s="576">
        <v>0</v>
      </c>
      <c r="J24" s="445">
        <v>0</v>
      </c>
      <c r="K24" s="440">
        <v>2.5</v>
      </c>
      <c r="L24" s="441">
        <v>0</v>
      </c>
      <c r="M24" s="446">
        <v>0</v>
      </c>
      <c r="N24" s="451" t="s">
        <v>1160</v>
      </c>
      <c r="O24" s="441">
        <v>-0.10134</v>
      </c>
      <c r="P24" s="437"/>
    </row>
    <row r="25" spans="1:16" s="438" customFormat="1" ht="18" customHeight="1">
      <c r="A25" s="437"/>
      <c r="B25" s="103"/>
      <c r="C25" s="100" t="s">
        <v>855</v>
      </c>
      <c r="D25" s="441">
        <v>2227.4026869999998</v>
      </c>
      <c r="E25" s="477">
        <f>72.37484+1</f>
        <v>73.374840000000006</v>
      </c>
      <c r="F25" s="481">
        <v>1</v>
      </c>
      <c r="G25" s="443">
        <f>17.331746+0.1</f>
        <v>17.431746</v>
      </c>
      <c r="H25" s="445">
        <f>((0.000001)*100000000)/100</f>
        <v>1</v>
      </c>
      <c r="I25" s="576">
        <v>3</v>
      </c>
      <c r="J25" s="445">
        <v>0.45</v>
      </c>
      <c r="K25" s="440">
        <v>2.5</v>
      </c>
      <c r="L25" s="441">
        <v>0</v>
      </c>
      <c r="M25" s="444">
        <v>0</v>
      </c>
      <c r="N25" s="441">
        <v>7.7992850000000002</v>
      </c>
      <c r="O25" s="441">
        <v>-15.703056</v>
      </c>
      <c r="P25" s="437"/>
    </row>
    <row r="26" spans="1:16" s="438" customFormat="1" ht="18" customHeight="1">
      <c r="A26" s="437"/>
      <c r="B26" s="671" t="s">
        <v>1097</v>
      </c>
      <c r="C26" s="672"/>
      <c r="D26" s="441">
        <v>325703.43924799998</v>
      </c>
      <c r="E26" s="478">
        <v>78241.870144999993</v>
      </c>
      <c r="F26" s="481">
        <v>0.95599999999999996</v>
      </c>
      <c r="G26" s="441">
        <v>393151.80353799998</v>
      </c>
      <c r="H26" s="459">
        <v>1E-3</v>
      </c>
      <c r="I26" s="576">
        <v>331</v>
      </c>
      <c r="J26" s="445">
        <v>0.435</v>
      </c>
      <c r="K26" s="440">
        <v>2.5</v>
      </c>
      <c r="L26" s="441">
        <v>86550.921625999996</v>
      </c>
      <c r="M26" s="449">
        <v>0.22</v>
      </c>
      <c r="N26" s="441">
        <v>193.85223400000001</v>
      </c>
      <c r="O26" s="441">
        <v>-126.369542</v>
      </c>
      <c r="P26" s="437"/>
    </row>
    <row r="27" spans="1:16" s="438" customFormat="1" ht="18" customHeight="1">
      <c r="A27" s="437"/>
      <c r="B27" s="671" t="s">
        <v>896</v>
      </c>
      <c r="C27" s="672"/>
      <c r="D27" s="441">
        <v>325703.43924799998</v>
      </c>
      <c r="E27" s="478">
        <v>78241.870144999993</v>
      </c>
      <c r="F27" s="481">
        <v>0.95599999999999996</v>
      </c>
      <c r="G27" s="441">
        <v>393151.80353799998</v>
      </c>
      <c r="H27" s="459">
        <v>1E-3</v>
      </c>
      <c r="I27" s="576">
        <v>331</v>
      </c>
      <c r="J27" s="445">
        <v>0.435</v>
      </c>
      <c r="K27" s="440">
        <v>2.5</v>
      </c>
      <c r="L27" s="441">
        <v>86550.921625999996</v>
      </c>
      <c r="M27" s="449">
        <v>0.22</v>
      </c>
      <c r="N27" s="441">
        <v>193.85223400000001</v>
      </c>
      <c r="O27" s="441">
        <v>-126.369542</v>
      </c>
      <c r="P27" s="437"/>
    </row>
    <row r="28" spans="1:16" s="438" customFormat="1" ht="15" customHeight="1">
      <c r="A28" s="82"/>
      <c r="B28" s="82"/>
      <c r="C28" s="82"/>
      <c r="D28" s="82"/>
      <c r="E28" s="82"/>
      <c r="F28" s="149"/>
      <c r="G28" s="82"/>
      <c r="H28" s="82"/>
      <c r="I28" s="82"/>
      <c r="J28" s="157"/>
      <c r="K28" s="82"/>
      <c r="L28" s="82"/>
      <c r="M28" s="148"/>
      <c r="N28" s="82"/>
      <c r="O28" s="82"/>
      <c r="P28" s="437"/>
    </row>
    <row r="29" spans="1:16" s="438" customFormat="1" ht="15" customHeight="1">
      <c r="A29" s="82"/>
      <c r="B29" s="82"/>
      <c r="C29" s="82"/>
      <c r="D29" s="82"/>
      <c r="E29" s="82"/>
      <c r="F29" s="149"/>
      <c r="G29" s="82"/>
      <c r="H29" s="82"/>
      <c r="I29" s="82"/>
      <c r="J29" s="157"/>
      <c r="K29" s="82"/>
      <c r="L29" s="82"/>
      <c r="M29" s="148"/>
      <c r="N29" s="82"/>
      <c r="O29" s="82"/>
      <c r="P29" s="437"/>
    </row>
    <row r="30" spans="1:16" s="438" customFormat="1" ht="44.15" customHeight="1">
      <c r="A30" s="82"/>
      <c r="B30" s="245" t="s">
        <v>897</v>
      </c>
      <c r="C30" s="189" t="s">
        <v>875</v>
      </c>
      <c r="D30" s="189" t="s">
        <v>876</v>
      </c>
      <c r="E30" s="189" t="s">
        <v>877</v>
      </c>
      <c r="F30" s="249" t="s">
        <v>878</v>
      </c>
      <c r="G30" s="189" t="s">
        <v>879</v>
      </c>
      <c r="H30" s="189" t="s">
        <v>880</v>
      </c>
      <c r="I30" s="189" t="s">
        <v>843</v>
      </c>
      <c r="J30" s="250" t="s">
        <v>881</v>
      </c>
      <c r="K30" s="189" t="s">
        <v>882</v>
      </c>
      <c r="L30" s="189" t="s">
        <v>883</v>
      </c>
      <c r="M30" s="261" t="s">
        <v>884</v>
      </c>
      <c r="N30" s="189" t="s">
        <v>885</v>
      </c>
      <c r="O30" s="189" t="s">
        <v>886</v>
      </c>
      <c r="P30" s="437"/>
    </row>
    <row r="31" spans="1:16" ht="15" customHeight="1">
      <c r="A31" s="82"/>
      <c r="B31" s="192" t="s">
        <v>173</v>
      </c>
      <c r="C31" s="190" t="s">
        <v>87</v>
      </c>
      <c r="D31" s="189" t="s">
        <v>94</v>
      </c>
      <c r="E31" s="189" t="s">
        <v>95</v>
      </c>
      <c r="F31" s="249" t="s">
        <v>96</v>
      </c>
      <c r="G31" s="189" t="s">
        <v>97</v>
      </c>
      <c r="H31" s="189" t="s">
        <v>220</v>
      </c>
      <c r="I31" s="189" t="s">
        <v>221</v>
      </c>
      <c r="J31" s="250" t="s">
        <v>222</v>
      </c>
      <c r="K31" s="189" t="s">
        <v>447</v>
      </c>
      <c r="L31" s="189" t="s">
        <v>448</v>
      </c>
      <c r="M31" s="261" t="s">
        <v>449</v>
      </c>
      <c r="N31" s="189" t="s">
        <v>450</v>
      </c>
      <c r="O31" s="189" t="s">
        <v>451</v>
      </c>
      <c r="P31" s="82"/>
    </row>
    <row r="32" spans="1:16" ht="29.15" customHeight="1">
      <c r="A32" s="82"/>
      <c r="B32" s="260" t="s">
        <v>1099</v>
      </c>
      <c r="C32" s="256"/>
      <c r="D32" s="257"/>
      <c r="E32" s="256"/>
      <c r="F32" s="258"/>
      <c r="G32" s="256"/>
      <c r="H32" s="256"/>
      <c r="I32" s="256"/>
      <c r="J32" s="259"/>
      <c r="K32" s="256"/>
      <c r="L32" s="256"/>
      <c r="M32" s="262"/>
      <c r="N32" s="256"/>
      <c r="O32" s="256"/>
      <c r="P32" s="82"/>
    </row>
    <row r="33" spans="1:16" s="438" customFormat="1" ht="18" customHeight="1">
      <c r="A33" s="437"/>
      <c r="B33" s="99"/>
      <c r="C33" s="100" t="s">
        <v>848</v>
      </c>
      <c r="D33" s="81">
        <v>43630.795363999998</v>
      </c>
      <c r="E33" s="81">
        <v>0</v>
      </c>
      <c r="F33" s="462">
        <v>0.94</v>
      </c>
      <c r="G33" s="81">
        <v>223995.76942299999</v>
      </c>
      <c r="H33" s="462">
        <v>0</v>
      </c>
      <c r="I33" s="573">
        <v>61</v>
      </c>
      <c r="J33" s="462">
        <v>0.45</v>
      </c>
      <c r="K33" s="101">
        <v>2.5</v>
      </c>
      <c r="L33" s="81">
        <v>10827.063512000001</v>
      </c>
      <c r="M33" s="462">
        <v>4.8336017862702862E-2</v>
      </c>
      <c r="N33" s="487">
        <f>4.431274+1</f>
        <v>5.4312740000000002</v>
      </c>
      <c r="O33" s="81">
        <v>-1.431E-3</v>
      </c>
      <c r="P33" s="437"/>
    </row>
    <row r="34" spans="1:16" s="438" customFormat="1" ht="18" customHeight="1">
      <c r="A34" s="437"/>
      <c r="B34" s="102"/>
      <c r="C34" s="100" t="s">
        <v>887</v>
      </c>
      <c r="D34" s="81">
        <v>43630.795363999998</v>
      </c>
      <c r="E34" s="81">
        <v>0</v>
      </c>
      <c r="F34" s="462">
        <v>0.94</v>
      </c>
      <c r="G34" s="81">
        <v>223995.76942299999</v>
      </c>
      <c r="H34" s="462">
        <v>0</v>
      </c>
      <c r="I34" s="573">
        <v>61</v>
      </c>
      <c r="J34" s="462">
        <v>0.45</v>
      </c>
      <c r="K34" s="101">
        <v>2.5</v>
      </c>
      <c r="L34" s="81">
        <v>10827.063512000001</v>
      </c>
      <c r="M34" s="462">
        <v>4.8336017862702862E-2</v>
      </c>
      <c r="N34" s="487">
        <f>4.431274+1</f>
        <v>5.4312740000000002</v>
      </c>
      <c r="O34" s="81">
        <v>-1.431E-3</v>
      </c>
      <c r="P34" s="437"/>
    </row>
    <row r="35" spans="1:16" s="438" customFormat="1" ht="18" customHeight="1">
      <c r="A35" s="437"/>
      <c r="B35" s="102"/>
      <c r="C35" s="100" t="s">
        <v>888</v>
      </c>
      <c r="D35" s="466" t="s">
        <v>1160</v>
      </c>
      <c r="E35" s="466" t="s">
        <v>1160</v>
      </c>
      <c r="F35" s="466" t="s">
        <v>1160</v>
      </c>
      <c r="G35" s="466" t="s">
        <v>1160</v>
      </c>
      <c r="H35" s="466" t="s">
        <v>1160</v>
      </c>
      <c r="I35" s="574" t="s">
        <v>1160</v>
      </c>
      <c r="J35" s="466" t="s">
        <v>1160</v>
      </c>
      <c r="K35" s="465" t="s">
        <v>1160</v>
      </c>
      <c r="L35" s="465" t="s">
        <v>1160</v>
      </c>
      <c r="M35" s="465" t="s">
        <v>1160</v>
      </c>
      <c r="N35" s="488" t="s">
        <v>1160</v>
      </c>
      <c r="O35" s="465" t="s">
        <v>1160</v>
      </c>
      <c r="P35" s="437"/>
    </row>
    <row r="36" spans="1:16" s="438" customFormat="1" ht="18" customHeight="1">
      <c r="A36" s="437"/>
      <c r="B36" s="102"/>
      <c r="C36" s="100" t="s">
        <v>849</v>
      </c>
      <c r="D36" s="466" t="s">
        <v>1160</v>
      </c>
      <c r="E36" s="466" t="s">
        <v>1160</v>
      </c>
      <c r="F36" s="466" t="s">
        <v>1160</v>
      </c>
      <c r="G36" s="466" t="s">
        <v>1160</v>
      </c>
      <c r="H36" s="466" t="s">
        <v>1160</v>
      </c>
      <c r="I36" s="574" t="s">
        <v>1160</v>
      </c>
      <c r="J36" s="466" t="s">
        <v>1160</v>
      </c>
      <c r="K36" s="465" t="s">
        <v>1160</v>
      </c>
      <c r="L36" s="465" t="s">
        <v>1160</v>
      </c>
      <c r="M36" s="465" t="s">
        <v>1160</v>
      </c>
      <c r="N36" s="488" t="s">
        <v>1160</v>
      </c>
      <c r="O36" s="465" t="s">
        <v>1160</v>
      </c>
      <c r="P36" s="437"/>
    </row>
    <row r="37" spans="1:16" s="438" customFormat="1" ht="18" customHeight="1">
      <c r="A37" s="437"/>
      <c r="B37" s="102"/>
      <c r="C37" s="100" t="s">
        <v>850</v>
      </c>
      <c r="D37" s="466" t="s">
        <v>1160</v>
      </c>
      <c r="E37" s="466" t="s">
        <v>1160</v>
      </c>
      <c r="F37" s="466" t="s">
        <v>1160</v>
      </c>
      <c r="G37" s="466" t="s">
        <v>1160</v>
      </c>
      <c r="H37" s="466" t="s">
        <v>1160</v>
      </c>
      <c r="I37" s="574" t="s">
        <v>1160</v>
      </c>
      <c r="J37" s="466" t="s">
        <v>1160</v>
      </c>
      <c r="K37" s="465" t="s">
        <v>1160</v>
      </c>
      <c r="L37" s="465" t="s">
        <v>1160</v>
      </c>
      <c r="M37" s="465" t="s">
        <v>1160</v>
      </c>
      <c r="N37" s="488" t="s">
        <v>1160</v>
      </c>
      <c r="O37" s="465" t="s">
        <v>1160</v>
      </c>
      <c r="P37" s="437"/>
    </row>
    <row r="38" spans="1:16" s="438" customFormat="1" ht="18" customHeight="1">
      <c r="A38" s="437"/>
      <c r="B38" s="102"/>
      <c r="C38" s="100" t="s">
        <v>851</v>
      </c>
      <c r="D38" s="466" t="s">
        <v>1160</v>
      </c>
      <c r="E38" s="466" t="s">
        <v>1160</v>
      </c>
      <c r="F38" s="466" t="s">
        <v>1160</v>
      </c>
      <c r="G38" s="466" t="s">
        <v>1160</v>
      </c>
      <c r="H38" s="466" t="s">
        <v>1160</v>
      </c>
      <c r="I38" s="574" t="s">
        <v>1160</v>
      </c>
      <c r="J38" s="466" t="s">
        <v>1160</v>
      </c>
      <c r="K38" s="465" t="s">
        <v>1160</v>
      </c>
      <c r="L38" s="465" t="s">
        <v>1160</v>
      </c>
      <c r="M38" s="465" t="s">
        <v>1160</v>
      </c>
      <c r="N38" s="488" t="s">
        <v>1160</v>
      </c>
      <c r="O38" s="465" t="s">
        <v>1160</v>
      </c>
      <c r="P38" s="437"/>
    </row>
    <row r="39" spans="1:16" s="438" customFormat="1" ht="18" customHeight="1">
      <c r="A39" s="437"/>
      <c r="B39" s="102"/>
      <c r="C39" s="100" t="s">
        <v>852</v>
      </c>
      <c r="D39" s="145">
        <v>20209.321086</v>
      </c>
      <c r="E39" s="145">
        <v>22284.652458</v>
      </c>
      <c r="F39" s="466" t="s">
        <v>1160</v>
      </c>
      <c r="G39" s="466" t="s">
        <v>1160</v>
      </c>
      <c r="H39" s="466" t="s">
        <v>1160</v>
      </c>
      <c r="I39" s="574" t="s">
        <v>1160</v>
      </c>
      <c r="J39" s="466" t="s">
        <v>1160</v>
      </c>
      <c r="K39" s="465" t="s">
        <v>1160</v>
      </c>
      <c r="L39" s="465" t="s">
        <v>1160</v>
      </c>
      <c r="M39" s="465" t="s">
        <v>1160</v>
      </c>
      <c r="N39" s="488" t="s">
        <v>1160</v>
      </c>
      <c r="O39" s="145">
        <v>-0.209844</v>
      </c>
      <c r="P39" s="437"/>
    </row>
    <row r="40" spans="1:16" s="438" customFormat="1" ht="18" customHeight="1">
      <c r="A40" s="437"/>
      <c r="B40" s="102"/>
      <c r="C40" s="100" t="s">
        <v>889</v>
      </c>
      <c r="D40" s="145">
        <v>20209.321086</v>
      </c>
      <c r="E40" s="145">
        <v>22284.652458</v>
      </c>
      <c r="F40" s="466" t="s">
        <v>1160</v>
      </c>
      <c r="G40" s="466" t="s">
        <v>1160</v>
      </c>
      <c r="H40" s="466" t="s">
        <v>1160</v>
      </c>
      <c r="I40" s="574" t="s">
        <v>1160</v>
      </c>
      <c r="J40" s="466" t="s">
        <v>1160</v>
      </c>
      <c r="K40" s="465" t="s">
        <v>1160</v>
      </c>
      <c r="L40" s="465" t="s">
        <v>1160</v>
      </c>
      <c r="M40" s="465" t="s">
        <v>1160</v>
      </c>
      <c r="N40" s="488" t="s">
        <v>1160</v>
      </c>
      <c r="O40" s="145">
        <v>-0.209844</v>
      </c>
      <c r="P40" s="437"/>
    </row>
    <row r="41" spans="1:16" s="438" customFormat="1" ht="18" customHeight="1">
      <c r="A41" s="437"/>
      <c r="B41" s="102"/>
      <c r="C41" s="100" t="s">
        <v>890</v>
      </c>
      <c r="D41" s="466" t="s">
        <v>1160</v>
      </c>
      <c r="E41" s="466" t="s">
        <v>1160</v>
      </c>
      <c r="F41" s="466" t="s">
        <v>1160</v>
      </c>
      <c r="G41" s="466" t="s">
        <v>1160</v>
      </c>
      <c r="H41" s="466" t="s">
        <v>1160</v>
      </c>
      <c r="I41" s="574" t="s">
        <v>1160</v>
      </c>
      <c r="J41" s="466" t="s">
        <v>1160</v>
      </c>
      <c r="K41" s="465" t="s">
        <v>1160</v>
      </c>
      <c r="L41" s="465" t="s">
        <v>1160</v>
      </c>
      <c r="M41" s="465" t="s">
        <v>1160</v>
      </c>
      <c r="N41" s="488" t="s">
        <v>1160</v>
      </c>
      <c r="O41" s="465" t="s">
        <v>1160</v>
      </c>
      <c r="P41" s="437"/>
    </row>
    <row r="42" spans="1:16" s="438" customFormat="1" ht="18" customHeight="1">
      <c r="A42" s="437"/>
      <c r="B42" s="102"/>
      <c r="C42" s="100" t="s">
        <v>853</v>
      </c>
      <c r="D42" s="81">
        <v>8935.0780969999996</v>
      </c>
      <c r="E42" s="81">
        <v>18415.453325999999</v>
      </c>
      <c r="F42" s="462">
        <v>0.75</v>
      </c>
      <c r="G42" s="81">
        <v>10.850213</v>
      </c>
      <c r="H42" s="462">
        <v>2.5000000000000001E-2</v>
      </c>
      <c r="I42" s="573">
        <v>1</v>
      </c>
      <c r="J42" s="462">
        <v>0.45</v>
      </c>
      <c r="K42" s="101">
        <v>2.5</v>
      </c>
      <c r="L42" s="81">
        <v>14.055826</v>
      </c>
      <c r="M42" s="462">
        <v>1.2954424028357785</v>
      </c>
      <c r="N42" s="487">
        <v>0.122269</v>
      </c>
      <c r="O42" s="81">
        <v>-0.118314</v>
      </c>
      <c r="P42" s="437"/>
    </row>
    <row r="43" spans="1:16" s="438" customFormat="1" ht="18" customHeight="1">
      <c r="A43" s="437"/>
      <c r="B43" s="102"/>
      <c r="C43" s="100" t="s">
        <v>891</v>
      </c>
      <c r="D43" s="81">
        <v>2228.5759330000001</v>
      </c>
      <c r="E43" s="81">
        <v>8528.2731230000009</v>
      </c>
      <c r="F43" s="462">
        <v>0.75</v>
      </c>
      <c r="G43" s="81">
        <v>10.850213</v>
      </c>
      <c r="H43" s="462">
        <v>2.5000000000000001E-2</v>
      </c>
      <c r="I43" s="573">
        <v>1</v>
      </c>
      <c r="J43" s="462">
        <v>0.45</v>
      </c>
      <c r="K43" s="101">
        <v>2.5</v>
      </c>
      <c r="L43" s="81">
        <v>14.055826</v>
      </c>
      <c r="M43" s="462">
        <v>1.2954424028357785</v>
      </c>
      <c r="N43" s="487">
        <v>0.122269</v>
      </c>
      <c r="O43" s="81">
        <v>-8.5890999999999995E-2</v>
      </c>
      <c r="P43" s="437"/>
    </row>
    <row r="44" spans="1:16" s="438" customFormat="1" ht="18" customHeight="1">
      <c r="A44" s="437"/>
      <c r="B44" s="102"/>
      <c r="C44" s="100" t="s">
        <v>892</v>
      </c>
      <c r="D44" s="145">
        <f>6706.502164-1</f>
        <v>6705.5021640000004</v>
      </c>
      <c r="E44" s="145">
        <v>9887.1802019999996</v>
      </c>
      <c r="F44" s="466" t="s">
        <v>1160</v>
      </c>
      <c r="G44" s="466" t="s">
        <v>1160</v>
      </c>
      <c r="H44" s="466" t="s">
        <v>1160</v>
      </c>
      <c r="I44" s="574" t="s">
        <v>1160</v>
      </c>
      <c r="J44" s="466" t="s">
        <v>1160</v>
      </c>
      <c r="K44" s="465" t="s">
        <v>1160</v>
      </c>
      <c r="L44" s="145">
        <v>0</v>
      </c>
      <c r="M44" s="462">
        <v>0</v>
      </c>
      <c r="N44" s="465" t="s">
        <v>1160</v>
      </c>
      <c r="O44" s="145">
        <v>-3.2423E-2</v>
      </c>
      <c r="P44" s="437"/>
    </row>
    <row r="45" spans="1:16" s="438" customFormat="1" ht="18" customHeight="1">
      <c r="A45" s="437"/>
      <c r="B45" s="102"/>
      <c r="C45" s="100" t="s">
        <v>854</v>
      </c>
      <c r="D45" s="145">
        <v>5171.8833009999998</v>
      </c>
      <c r="E45" s="145">
        <v>2653.8461609999999</v>
      </c>
      <c r="F45" s="466" t="s">
        <v>1160</v>
      </c>
      <c r="G45" s="466" t="s">
        <v>1160</v>
      </c>
      <c r="H45" s="466" t="s">
        <v>1160</v>
      </c>
      <c r="I45" s="574" t="s">
        <v>1160</v>
      </c>
      <c r="J45" s="466" t="s">
        <v>1160</v>
      </c>
      <c r="K45" s="465" t="s">
        <v>1160</v>
      </c>
      <c r="L45" s="145">
        <v>0</v>
      </c>
      <c r="M45" s="462">
        <v>0</v>
      </c>
      <c r="N45" s="465" t="s">
        <v>1160</v>
      </c>
      <c r="O45" s="145">
        <v>-0.10134</v>
      </c>
      <c r="P45" s="437"/>
    </row>
    <row r="46" spans="1:16" s="438" customFormat="1" ht="18" customHeight="1">
      <c r="A46" s="437"/>
      <c r="B46" s="102"/>
      <c r="C46" s="100" t="s">
        <v>893</v>
      </c>
      <c r="D46" s="466" t="s">
        <v>1160</v>
      </c>
      <c r="E46" s="466" t="s">
        <v>1160</v>
      </c>
      <c r="F46" s="466" t="s">
        <v>1160</v>
      </c>
      <c r="G46" s="466" t="s">
        <v>1160</v>
      </c>
      <c r="H46" s="466" t="s">
        <v>1160</v>
      </c>
      <c r="I46" s="574" t="s">
        <v>1160</v>
      </c>
      <c r="J46" s="466" t="s">
        <v>1160</v>
      </c>
      <c r="K46" s="465" t="s">
        <v>1160</v>
      </c>
      <c r="L46" s="145">
        <v>0</v>
      </c>
      <c r="M46" s="462">
        <v>0</v>
      </c>
      <c r="N46" s="465" t="s">
        <v>1160</v>
      </c>
      <c r="O46" s="465" t="s">
        <v>1160</v>
      </c>
      <c r="P46" s="437"/>
    </row>
    <row r="47" spans="1:16" s="438" customFormat="1" ht="18" customHeight="1">
      <c r="A47" s="437"/>
      <c r="B47" s="102"/>
      <c r="C47" s="100" t="s">
        <v>894</v>
      </c>
      <c r="D47" s="466" t="s">
        <v>1160</v>
      </c>
      <c r="E47" s="466" t="s">
        <v>1160</v>
      </c>
      <c r="F47" s="466" t="s">
        <v>1160</v>
      </c>
      <c r="G47" s="466" t="s">
        <v>1160</v>
      </c>
      <c r="H47" s="466" t="s">
        <v>1160</v>
      </c>
      <c r="I47" s="574" t="s">
        <v>1160</v>
      </c>
      <c r="J47" s="466" t="s">
        <v>1160</v>
      </c>
      <c r="K47" s="465" t="s">
        <v>1160</v>
      </c>
      <c r="L47" s="145">
        <v>0</v>
      </c>
      <c r="M47" s="462">
        <v>0</v>
      </c>
      <c r="N47" s="465" t="s">
        <v>1160</v>
      </c>
      <c r="O47" s="465" t="s">
        <v>1160</v>
      </c>
      <c r="P47" s="437"/>
    </row>
    <row r="48" spans="1:16" s="438" customFormat="1" ht="18" customHeight="1">
      <c r="A48" s="437"/>
      <c r="B48" s="102"/>
      <c r="C48" s="100" t="s">
        <v>895</v>
      </c>
      <c r="D48" s="145">
        <v>5171.8833009999998</v>
      </c>
      <c r="E48" s="145">
        <v>2653.8461609999999</v>
      </c>
      <c r="F48" s="466" t="s">
        <v>1160</v>
      </c>
      <c r="G48" s="466" t="s">
        <v>1160</v>
      </c>
      <c r="H48" s="466" t="s">
        <v>1160</v>
      </c>
      <c r="I48" s="574" t="s">
        <v>1160</v>
      </c>
      <c r="J48" s="466" t="s">
        <v>1160</v>
      </c>
      <c r="K48" s="465" t="s">
        <v>1160</v>
      </c>
      <c r="L48" s="145">
        <v>0</v>
      </c>
      <c r="M48" s="462">
        <v>0</v>
      </c>
      <c r="N48" s="465" t="s">
        <v>1160</v>
      </c>
      <c r="O48" s="145">
        <v>-0.10134</v>
      </c>
      <c r="P48" s="437"/>
    </row>
    <row r="49" spans="1:16" s="438" customFormat="1" ht="18" customHeight="1">
      <c r="A49" s="437"/>
      <c r="B49" s="103"/>
      <c r="C49" s="100" t="s">
        <v>855</v>
      </c>
      <c r="D49" s="466" t="s">
        <v>1160</v>
      </c>
      <c r="E49" s="466" t="s">
        <v>1160</v>
      </c>
      <c r="F49" s="466" t="s">
        <v>1160</v>
      </c>
      <c r="G49" s="466" t="s">
        <v>1160</v>
      </c>
      <c r="H49" s="466" t="s">
        <v>1160</v>
      </c>
      <c r="I49" s="574" t="s">
        <v>1160</v>
      </c>
      <c r="J49" s="466" t="s">
        <v>1160</v>
      </c>
      <c r="K49" s="465" t="s">
        <v>1160</v>
      </c>
      <c r="L49" s="145">
        <v>0</v>
      </c>
      <c r="M49" s="462">
        <v>0</v>
      </c>
      <c r="N49" s="465" t="s">
        <v>1160</v>
      </c>
      <c r="O49" s="465" t="s">
        <v>1160</v>
      </c>
      <c r="P49" s="437"/>
    </row>
    <row r="50" spans="1:16" s="438" customFormat="1" ht="18" customHeight="1">
      <c r="A50" s="437"/>
      <c r="B50" s="671" t="s">
        <v>1098</v>
      </c>
      <c r="C50" s="672"/>
      <c r="D50" s="146">
        <v>77947.077848000001</v>
      </c>
      <c r="E50" s="146">
        <v>43353.951945000001</v>
      </c>
      <c r="F50" s="464">
        <v>0.94</v>
      </c>
      <c r="G50" s="146">
        <v>224006.61963599999</v>
      </c>
      <c r="H50" s="464">
        <v>0</v>
      </c>
      <c r="I50" s="575">
        <v>62</v>
      </c>
      <c r="J50" s="462">
        <v>0.45</v>
      </c>
      <c r="K50" s="485">
        <v>2.5</v>
      </c>
      <c r="L50" s="146">
        <v>10841.119338</v>
      </c>
      <c r="M50" s="464">
        <v>4.8396423978971238E-2</v>
      </c>
      <c r="N50" s="146">
        <v>4.5535430000000003</v>
      </c>
      <c r="O50" s="146">
        <v>-0.43092900000000001</v>
      </c>
      <c r="P50" s="437"/>
    </row>
    <row r="51" spans="1:16" s="438" customFormat="1" ht="18" customHeight="1">
      <c r="A51" s="437"/>
      <c r="B51" s="671" t="s">
        <v>896</v>
      </c>
      <c r="C51" s="672"/>
      <c r="D51" s="441">
        <v>325703.43924799998</v>
      </c>
      <c r="E51" s="441">
        <v>78241.870144999993</v>
      </c>
      <c r="F51" s="448">
        <v>0.95599999999999996</v>
      </c>
      <c r="G51" s="441">
        <v>393151.80353799998</v>
      </c>
      <c r="H51" s="459">
        <v>1E-3</v>
      </c>
      <c r="I51" s="436">
        <v>331</v>
      </c>
      <c r="J51" s="445">
        <v>0.435</v>
      </c>
      <c r="K51" s="440">
        <v>2.5</v>
      </c>
      <c r="L51" s="441">
        <v>86550.921625999996</v>
      </c>
      <c r="M51" s="449">
        <v>0.22</v>
      </c>
      <c r="N51" s="441">
        <v>193.85223400000001</v>
      </c>
      <c r="O51" s="441">
        <v>-126.369542</v>
      </c>
      <c r="P51" s="437"/>
    </row>
    <row r="52" spans="1:16" ht="15" customHeight="1">
      <c r="A52" s="82"/>
      <c r="B52" s="82"/>
      <c r="C52" s="82"/>
      <c r="D52" s="82"/>
      <c r="E52" s="82"/>
      <c r="G52" s="82"/>
      <c r="H52" s="82"/>
      <c r="I52" s="82"/>
      <c r="K52" s="82"/>
      <c r="L52" s="82"/>
      <c r="M52" s="460"/>
      <c r="N52" s="82"/>
      <c r="O52" s="82"/>
      <c r="P52" s="82"/>
    </row>
    <row r="53" spans="1:16" ht="15" customHeight="1">
      <c r="A53" s="82"/>
      <c r="B53" s="82"/>
      <c r="C53" s="82"/>
      <c r="D53" s="82"/>
      <c r="E53" s="82"/>
      <c r="G53" s="82"/>
      <c r="H53" s="82"/>
      <c r="I53" s="82"/>
      <c r="K53" s="82" t="s">
        <v>1191</v>
      </c>
      <c r="L53" s="82"/>
      <c r="M53" s="149"/>
      <c r="N53" s="82"/>
      <c r="O53" s="82"/>
      <c r="P53" s="82"/>
    </row>
    <row r="54" spans="1:16" ht="44.15" customHeight="1">
      <c r="A54" s="82"/>
      <c r="B54" s="245" t="s">
        <v>897</v>
      </c>
      <c r="C54" s="189" t="s">
        <v>875</v>
      </c>
      <c r="D54" s="189" t="s">
        <v>876</v>
      </c>
      <c r="E54" s="189" t="s">
        <v>877</v>
      </c>
      <c r="F54" s="249" t="s">
        <v>878</v>
      </c>
      <c r="G54" s="189" t="s">
        <v>879</v>
      </c>
      <c r="H54" s="189" t="s">
        <v>880</v>
      </c>
      <c r="I54" s="189" t="s">
        <v>843</v>
      </c>
      <c r="J54" s="250" t="s">
        <v>881</v>
      </c>
      <c r="K54" s="189" t="s">
        <v>882</v>
      </c>
      <c r="L54" s="189" t="s">
        <v>883</v>
      </c>
      <c r="M54" s="249" t="s">
        <v>884</v>
      </c>
      <c r="N54" s="189" t="s">
        <v>885</v>
      </c>
      <c r="O54" s="189" t="s">
        <v>886</v>
      </c>
      <c r="P54" s="82"/>
    </row>
    <row r="55" spans="1:16" ht="15" customHeight="1">
      <c r="A55" s="82"/>
      <c r="B55" s="192" t="s">
        <v>173</v>
      </c>
      <c r="C55" s="190" t="s">
        <v>87</v>
      </c>
      <c r="D55" s="189" t="s">
        <v>94</v>
      </c>
      <c r="E55" s="189" t="s">
        <v>95</v>
      </c>
      <c r="F55" s="249" t="s">
        <v>96</v>
      </c>
      <c r="G55" s="189" t="s">
        <v>97</v>
      </c>
      <c r="H55" s="189" t="s">
        <v>220</v>
      </c>
      <c r="I55" s="189" t="s">
        <v>221</v>
      </c>
      <c r="J55" s="250" t="s">
        <v>222</v>
      </c>
      <c r="K55" s="189" t="s">
        <v>447</v>
      </c>
      <c r="L55" s="189" t="s">
        <v>448</v>
      </c>
      <c r="M55" s="249" t="s">
        <v>449</v>
      </c>
      <c r="N55" s="189" t="s">
        <v>450</v>
      </c>
      <c r="O55" s="189" t="s">
        <v>451</v>
      </c>
      <c r="P55" s="82"/>
    </row>
    <row r="56" spans="1:16" ht="15" customHeight="1">
      <c r="A56" s="82"/>
      <c r="B56" s="260" t="s">
        <v>899</v>
      </c>
      <c r="C56" s="256"/>
      <c r="D56" s="257"/>
      <c r="E56" s="256"/>
      <c r="F56" s="258"/>
      <c r="G56" s="256"/>
      <c r="H56" s="256"/>
      <c r="I56" s="256"/>
      <c r="J56" s="259"/>
      <c r="K56" s="256"/>
      <c r="L56" s="256"/>
      <c r="M56" s="258"/>
      <c r="N56" s="256"/>
      <c r="O56" s="256"/>
      <c r="P56" s="82"/>
    </row>
    <row r="57" spans="1:16" s="438" customFormat="1" ht="18" customHeight="1">
      <c r="A57" s="437"/>
      <c r="B57" s="99"/>
      <c r="C57" s="100" t="s">
        <v>848</v>
      </c>
      <c r="D57" s="81">
        <v>31938.095218999999</v>
      </c>
      <c r="E57" s="81">
        <v>8023.2844210000003</v>
      </c>
      <c r="F57" s="462">
        <v>0.9900000000000001</v>
      </c>
      <c r="G57" s="81">
        <v>45233.940463999999</v>
      </c>
      <c r="H57" s="462">
        <v>5.9999999999999995E-4</v>
      </c>
      <c r="I57" s="81">
        <v>55</v>
      </c>
      <c r="J57" s="462">
        <v>0.35</v>
      </c>
      <c r="K57" s="101">
        <v>2.5</v>
      </c>
      <c r="L57" s="101">
        <v>9231.1768649999995</v>
      </c>
      <c r="M57" s="462">
        <v>0.20407633671328609</v>
      </c>
      <c r="N57" s="81">
        <v>7.0680969999999999</v>
      </c>
      <c r="O57" s="81">
        <f>-115944/1000000</f>
        <v>-0.11594400000000001</v>
      </c>
      <c r="P57" s="437"/>
    </row>
    <row r="58" spans="1:16" s="438" customFormat="1" ht="18" customHeight="1">
      <c r="A58" s="437"/>
      <c r="B58" s="102"/>
      <c r="C58" s="100" t="s">
        <v>887</v>
      </c>
      <c r="D58" s="81">
        <v>31063.315798</v>
      </c>
      <c r="E58" s="81">
        <v>7662.468922</v>
      </c>
      <c r="F58" s="462">
        <v>1</v>
      </c>
      <c r="G58" s="81">
        <v>42089.243238000003</v>
      </c>
      <c r="H58" s="462">
        <v>5.0000000000000001E-4</v>
      </c>
      <c r="I58" s="81">
        <v>48</v>
      </c>
      <c r="J58" s="462">
        <v>0.34</v>
      </c>
      <c r="K58" s="101">
        <v>2.5</v>
      </c>
      <c r="L58" s="101">
        <v>8184.0503900000003</v>
      </c>
      <c r="M58" s="462">
        <v>0.19444517792163779</v>
      </c>
      <c r="N58" s="81">
        <v>6.1225230000000002</v>
      </c>
      <c r="O58" s="81">
        <f>-115944/1000000</f>
        <v>-0.11594400000000001</v>
      </c>
      <c r="P58" s="437"/>
    </row>
    <row r="59" spans="1:16" s="438" customFormat="1" ht="18" customHeight="1">
      <c r="A59" s="437"/>
      <c r="B59" s="102"/>
      <c r="C59" s="100" t="s">
        <v>888</v>
      </c>
      <c r="D59" s="145">
        <v>874.77941999999996</v>
      </c>
      <c r="E59" s="145">
        <v>360.81549899999999</v>
      </c>
      <c r="F59" s="463">
        <v>0.96</v>
      </c>
      <c r="G59" s="145">
        <v>3144.6972249999999</v>
      </c>
      <c r="H59" s="463">
        <v>1.1000000000000001E-3</v>
      </c>
      <c r="I59" s="145">
        <v>7</v>
      </c>
      <c r="J59" s="463">
        <v>0.45</v>
      </c>
      <c r="K59" s="461">
        <v>2.5</v>
      </c>
      <c r="L59" s="461">
        <v>1047.1264739999999</v>
      </c>
      <c r="M59" s="462">
        <v>0.3329816510395528</v>
      </c>
      <c r="N59" s="145">
        <v>0.94557400000000003</v>
      </c>
      <c r="O59" s="145">
        <v>0</v>
      </c>
      <c r="P59" s="437"/>
    </row>
    <row r="60" spans="1:16" s="438" customFormat="1" ht="18" customHeight="1">
      <c r="A60" s="437"/>
      <c r="B60" s="102"/>
      <c r="C60" s="100" t="s">
        <v>849</v>
      </c>
      <c r="D60" s="486">
        <f>123.516335-1</f>
        <v>122.516335</v>
      </c>
      <c r="E60" s="145">
        <v>23.728659</v>
      </c>
      <c r="F60" s="463">
        <v>1</v>
      </c>
      <c r="G60" s="145">
        <v>360.52175799999998</v>
      </c>
      <c r="H60" s="463">
        <v>1.6000000000000001E-3</v>
      </c>
      <c r="I60" s="145">
        <v>3</v>
      </c>
      <c r="J60" s="463">
        <v>0.45</v>
      </c>
      <c r="K60" s="461">
        <v>2.5</v>
      </c>
      <c r="L60" s="461">
        <v>198.00542799999999</v>
      </c>
      <c r="M60" s="462">
        <v>0.54921907931004821</v>
      </c>
      <c r="N60" s="145">
        <v>0.25697900000000001</v>
      </c>
      <c r="O60" s="145">
        <f>-42869/100000</f>
        <v>-0.42869000000000002</v>
      </c>
      <c r="P60" s="437"/>
    </row>
    <row r="61" spans="1:16" s="438" customFormat="1" ht="18" customHeight="1">
      <c r="A61" s="437"/>
      <c r="B61" s="102"/>
      <c r="C61" s="100" t="s">
        <v>850</v>
      </c>
      <c r="D61" s="145">
        <v>752.69319599999994</v>
      </c>
      <c r="E61" s="145">
        <v>0</v>
      </c>
      <c r="F61" s="463">
        <v>1</v>
      </c>
      <c r="G61" s="145">
        <v>752.69319599999994</v>
      </c>
      <c r="H61" s="463">
        <v>3.2000000000000002E-3</v>
      </c>
      <c r="I61" s="145">
        <v>1</v>
      </c>
      <c r="J61" s="463">
        <v>0.45</v>
      </c>
      <c r="K61" s="461">
        <v>2.5</v>
      </c>
      <c r="L61" s="461">
        <v>589.07892900000002</v>
      </c>
      <c r="M61" s="462">
        <v>0.78262821044552133</v>
      </c>
      <c r="N61" s="145">
        <v>1.0669420000000001</v>
      </c>
      <c r="O61" s="145">
        <f>-847102/1000000</f>
        <v>-0.84710200000000002</v>
      </c>
      <c r="P61" s="437"/>
    </row>
    <row r="62" spans="1:16" s="438" customFormat="1" ht="18" customHeight="1">
      <c r="A62" s="437"/>
      <c r="B62" s="102"/>
      <c r="C62" s="100" t="s">
        <v>851</v>
      </c>
      <c r="D62" s="145">
        <v>0</v>
      </c>
      <c r="E62" s="145">
        <v>5.1556920000000002</v>
      </c>
      <c r="F62" s="463">
        <v>1</v>
      </c>
      <c r="G62" s="145">
        <v>5.1556920000000002</v>
      </c>
      <c r="H62" s="463">
        <v>5.0000000000000001E-3</v>
      </c>
      <c r="I62" s="145">
        <v>1</v>
      </c>
      <c r="J62" s="463">
        <v>0.45</v>
      </c>
      <c r="K62" s="461">
        <v>2.5</v>
      </c>
      <c r="L62" s="461">
        <v>4.9951840000000001</v>
      </c>
      <c r="M62" s="462">
        <v>0.96886780668821959</v>
      </c>
      <c r="N62" s="145">
        <v>1.1704000000000001E-2</v>
      </c>
      <c r="O62" s="145">
        <v>0</v>
      </c>
      <c r="P62" s="437"/>
    </row>
    <row r="63" spans="1:16" s="438" customFormat="1" ht="18" customHeight="1">
      <c r="A63" s="437"/>
      <c r="B63" s="102"/>
      <c r="C63" s="100" t="s">
        <v>852</v>
      </c>
      <c r="D63" s="145">
        <v>0</v>
      </c>
      <c r="E63" s="145">
        <v>0</v>
      </c>
      <c r="F63" s="463">
        <v>0.89</v>
      </c>
      <c r="G63" s="145">
        <v>71.210699000000005</v>
      </c>
      <c r="H63" s="463">
        <v>1.2500000000000001E-2</v>
      </c>
      <c r="I63" s="145">
        <v>1</v>
      </c>
      <c r="J63" s="463">
        <v>0.45</v>
      </c>
      <c r="K63" s="461">
        <v>2.5</v>
      </c>
      <c r="L63" s="461">
        <v>95.319340999999994</v>
      </c>
      <c r="M63" s="462">
        <v>1.3385536490801755</v>
      </c>
      <c r="N63" s="145">
        <f>0.40088+1</f>
        <v>1.4008799999999999</v>
      </c>
      <c r="O63" s="81">
        <v>0</v>
      </c>
      <c r="P63" s="437"/>
    </row>
    <row r="64" spans="1:16" ht="18" customHeight="1">
      <c r="A64" s="82"/>
      <c r="B64" s="102"/>
      <c r="C64" s="100" t="s">
        <v>889</v>
      </c>
      <c r="D64" s="465" t="s">
        <v>1160</v>
      </c>
      <c r="E64" s="465" t="s">
        <v>1160</v>
      </c>
      <c r="F64" s="466">
        <v>0.89</v>
      </c>
      <c r="G64" s="465">
        <v>71.210699000000005</v>
      </c>
      <c r="H64" s="466">
        <v>1.2500000000000001E-2</v>
      </c>
      <c r="I64" s="465">
        <v>1</v>
      </c>
      <c r="J64" s="466">
        <v>0.45</v>
      </c>
      <c r="K64" s="467">
        <v>2.5</v>
      </c>
      <c r="L64" s="467">
        <v>95.319340999999994</v>
      </c>
      <c r="M64" s="470">
        <v>1.3385536490801755</v>
      </c>
      <c r="N64" s="465">
        <v>0.40088000000000001</v>
      </c>
      <c r="O64" s="469">
        <v>0</v>
      </c>
      <c r="P64" s="82"/>
    </row>
    <row r="65" spans="1:16" ht="18" customHeight="1">
      <c r="A65" s="82"/>
      <c r="B65" s="102"/>
      <c r="C65" s="100" t="s">
        <v>890</v>
      </c>
      <c r="D65" s="465" t="s">
        <v>1160</v>
      </c>
      <c r="E65" s="465" t="s">
        <v>1160</v>
      </c>
      <c r="F65" s="466" t="s">
        <v>1160</v>
      </c>
      <c r="G65" s="465" t="s">
        <v>1160</v>
      </c>
      <c r="H65" s="466" t="s">
        <v>1160</v>
      </c>
      <c r="I65" s="467" t="s">
        <v>1160</v>
      </c>
      <c r="J65" s="467" t="s">
        <v>1160</v>
      </c>
      <c r="K65" s="467" t="s">
        <v>1160</v>
      </c>
      <c r="L65" s="467" t="s">
        <v>1160</v>
      </c>
      <c r="M65" s="468" t="s">
        <v>1160</v>
      </c>
      <c r="N65" s="467" t="s">
        <v>1160</v>
      </c>
      <c r="O65" s="467" t="s">
        <v>1160</v>
      </c>
      <c r="P65" s="82"/>
    </row>
    <row r="66" spans="1:16" ht="18" customHeight="1">
      <c r="A66" s="82"/>
      <c r="B66" s="102"/>
      <c r="C66" s="100" t="s">
        <v>853</v>
      </c>
      <c r="D66" s="469" t="s">
        <v>1160</v>
      </c>
      <c r="E66" s="469" t="s">
        <v>1160</v>
      </c>
      <c r="F66" s="470" t="s">
        <v>1160</v>
      </c>
      <c r="G66" s="469" t="s">
        <v>1160</v>
      </c>
      <c r="H66" s="470" t="s">
        <v>1160</v>
      </c>
      <c r="I66" s="468" t="s">
        <v>1160</v>
      </c>
      <c r="J66" s="468" t="s">
        <v>1160</v>
      </c>
      <c r="K66" s="468" t="s">
        <v>1160</v>
      </c>
      <c r="L66" s="468" t="s">
        <v>1160</v>
      </c>
      <c r="M66" s="468" t="s">
        <v>1160</v>
      </c>
      <c r="N66" s="468" t="s">
        <v>1160</v>
      </c>
      <c r="O66" s="468" t="s">
        <v>1160</v>
      </c>
      <c r="P66" s="82"/>
    </row>
    <row r="67" spans="1:16" ht="18" customHeight="1">
      <c r="A67" s="82"/>
      <c r="B67" s="102"/>
      <c r="C67" s="100" t="s">
        <v>891</v>
      </c>
      <c r="D67" s="469" t="s">
        <v>1160</v>
      </c>
      <c r="E67" s="469" t="s">
        <v>1160</v>
      </c>
      <c r="F67" s="470" t="s">
        <v>1160</v>
      </c>
      <c r="G67" s="469" t="s">
        <v>1160</v>
      </c>
      <c r="H67" s="470" t="s">
        <v>1160</v>
      </c>
      <c r="I67" s="468" t="s">
        <v>1160</v>
      </c>
      <c r="J67" s="468" t="s">
        <v>1160</v>
      </c>
      <c r="K67" s="468" t="s">
        <v>1160</v>
      </c>
      <c r="L67" s="468" t="s">
        <v>1160</v>
      </c>
      <c r="M67" s="468" t="s">
        <v>1160</v>
      </c>
      <c r="N67" s="468" t="s">
        <v>1160</v>
      </c>
      <c r="O67" s="468" t="s">
        <v>1160</v>
      </c>
      <c r="P67" s="82"/>
    </row>
    <row r="68" spans="1:16" ht="18" customHeight="1">
      <c r="A68" s="82"/>
      <c r="B68" s="102"/>
      <c r="C68" s="100" t="s">
        <v>892</v>
      </c>
      <c r="D68" s="465" t="s">
        <v>1160</v>
      </c>
      <c r="E68" s="465" t="s">
        <v>1160</v>
      </c>
      <c r="F68" s="466" t="s">
        <v>1160</v>
      </c>
      <c r="G68" s="465" t="s">
        <v>1160</v>
      </c>
      <c r="H68" s="466" t="s">
        <v>1160</v>
      </c>
      <c r="I68" s="467" t="s">
        <v>1160</v>
      </c>
      <c r="J68" s="467" t="s">
        <v>1160</v>
      </c>
      <c r="K68" s="467" t="s">
        <v>1160</v>
      </c>
      <c r="L68" s="467" t="s">
        <v>1160</v>
      </c>
      <c r="M68" s="468" t="s">
        <v>1160</v>
      </c>
      <c r="N68" s="467" t="s">
        <v>1160</v>
      </c>
      <c r="O68" s="468" t="s">
        <v>1160</v>
      </c>
      <c r="P68" s="82"/>
    </row>
    <row r="69" spans="1:16" ht="18" customHeight="1">
      <c r="A69" s="82"/>
      <c r="B69" s="102"/>
      <c r="C69" s="100" t="s">
        <v>854</v>
      </c>
      <c r="D69" s="465" t="s">
        <v>1160</v>
      </c>
      <c r="E69" s="465" t="s">
        <v>1160</v>
      </c>
      <c r="F69" s="466" t="s">
        <v>1160</v>
      </c>
      <c r="G69" s="465" t="s">
        <v>1160</v>
      </c>
      <c r="H69" s="466" t="s">
        <v>1160</v>
      </c>
      <c r="I69" s="467" t="s">
        <v>1160</v>
      </c>
      <c r="J69" s="467" t="s">
        <v>1160</v>
      </c>
      <c r="K69" s="467" t="s">
        <v>1160</v>
      </c>
      <c r="L69" s="467" t="s">
        <v>1160</v>
      </c>
      <c r="M69" s="468" t="s">
        <v>1160</v>
      </c>
      <c r="N69" s="467" t="s">
        <v>1160</v>
      </c>
      <c r="O69" s="468" t="s">
        <v>1160</v>
      </c>
      <c r="P69" s="82"/>
    </row>
    <row r="70" spans="1:16" ht="18" customHeight="1">
      <c r="A70" s="82"/>
      <c r="B70" s="102"/>
      <c r="C70" s="100" t="s">
        <v>893</v>
      </c>
      <c r="D70" s="465" t="s">
        <v>1160</v>
      </c>
      <c r="E70" s="465" t="s">
        <v>1160</v>
      </c>
      <c r="F70" s="466" t="s">
        <v>1160</v>
      </c>
      <c r="G70" s="465" t="s">
        <v>1160</v>
      </c>
      <c r="H70" s="466" t="s">
        <v>1160</v>
      </c>
      <c r="I70" s="467" t="s">
        <v>1160</v>
      </c>
      <c r="J70" s="467" t="s">
        <v>1160</v>
      </c>
      <c r="K70" s="467" t="s">
        <v>1160</v>
      </c>
      <c r="L70" s="467" t="s">
        <v>1160</v>
      </c>
      <c r="M70" s="468" t="s">
        <v>1160</v>
      </c>
      <c r="N70" s="467" t="s">
        <v>1160</v>
      </c>
      <c r="O70" s="467" t="s">
        <v>1160</v>
      </c>
      <c r="P70" s="82"/>
    </row>
    <row r="71" spans="1:16" ht="18" customHeight="1">
      <c r="A71" s="82"/>
      <c r="B71" s="102"/>
      <c r="C71" s="100" t="s">
        <v>894</v>
      </c>
      <c r="D71" s="465" t="s">
        <v>1160</v>
      </c>
      <c r="E71" s="465" t="s">
        <v>1160</v>
      </c>
      <c r="F71" s="466" t="s">
        <v>1160</v>
      </c>
      <c r="G71" s="465" t="s">
        <v>1160</v>
      </c>
      <c r="H71" s="466" t="s">
        <v>1160</v>
      </c>
      <c r="I71" s="467" t="s">
        <v>1160</v>
      </c>
      <c r="J71" s="467" t="s">
        <v>1160</v>
      </c>
      <c r="K71" s="467" t="s">
        <v>1160</v>
      </c>
      <c r="L71" s="467" t="s">
        <v>1160</v>
      </c>
      <c r="M71" s="468" t="s">
        <v>1160</v>
      </c>
      <c r="N71" s="467" t="s">
        <v>1160</v>
      </c>
      <c r="O71" s="467" t="s">
        <v>1160</v>
      </c>
      <c r="P71" s="82"/>
    </row>
    <row r="72" spans="1:16" ht="18" customHeight="1">
      <c r="A72" s="82"/>
      <c r="B72" s="102"/>
      <c r="C72" s="100" t="s">
        <v>895</v>
      </c>
      <c r="D72" s="465" t="s">
        <v>1160</v>
      </c>
      <c r="E72" s="465" t="s">
        <v>1160</v>
      </c>
      <c r="F72" s="466" t="s">
        <v>1160</v>
      </c>
      <c r="G72" s="465" t="s">
        <v>1160</v>
      </c>
      <c r="H72" s="466" t="s">
        <v>1160</v>
      </c>
      <c r="I72" s="467" t="s">
        <v>1160</v>
      </c>
      <c r="J72" s="467" t="s">
        <v>1160</v>
      </c>
      <c r="K72" s="467" t="s">
        <v>1160</v>
      </c>
      <c r="L72" s="467" t="s">
        <v>1160</v>
      </c>
      <c r="M72" s="468" t="s">
        <v>1160</v>
      </c>
      <c r="N72" s="467" t="s">
        <v>1160</v>
      </c>
      <c r="O72" s="468" t="s">
        <v>1160</v>
      </c>
      <c r="P72" s="82"/>
    </row>
    <row r="73" spans="1:16" ht="18" customHeight="1">
      <c r="A73" s="82"/>
      <c r="B73" s="103"/>
      <c r="C73" s="100" t="s">
        <v>855</v>
      </c>
      <c r="D73" s="465" t="s">
        <v>1160</v>
      </c>
      <c r="E73" s="465" t="s">
        <v>1160</v>
      </c>
      <c r="F73" s="466" t="s">
        <v>1160</v>
      </c>
      <c r="G73" s="465" t="s">
        <v>1160</v>
      </c>
      <c r="H73" s="466" t="s">
        <v>1160</v>
      </c>
      <c r="I73" s="467" t="s">
        <v>1160</v>
      </c>
      <c r="J73" s="467" t="s">
        <v>1160</v>
      </c>
      <c r="K73" s="467" t="s">
        <v>1160</v>
      </c>
      <c r="L73" s="467" t="s">
        <v>1160</v>
      </c>
      <c r="M73" s="468" t="s">
        <v>1160</v>
      </c>
      <c r="N73" s="467" t="s">
        <v>1160</v>
      </c>
      <c r="O73" s="467" t="s">
        <v>1160</v>
      </c>
      <c r="P73" s="82"/>
    </row>
    <row r="74" spans="1:16" ht="18" customHeight="1">
      <c r="A74" s="82"/>
      <c r="B74" s="671" t="s">
        <v>1095</v>
      </c>
      <c r="C74" s="672"/>
      <c r="D74" s="104">
        <f>+D57+D60+D61+D62+D63</f>
        <v>32813.304749999996</v>
      </c>
      <c r="E74" s="104">
        <f t="shared" ref="E74:L74" si="0">+E57+E60+E61+E62+E63</f>
        <v>8052.1687720000009</v>
      </c>
      <c r="F74" s="450">
        <v>0.98899999999999999</v>
      </c>
      <c r="G74" s="104">
        <f>+G57+G60+G61+G62+G63</f>
        <v>46423.521809000005</v>
      </c>
      <c r="H74" s="450">
        <v>1E-3</v>
      </c>
      <c r="I74" s="104">
        <f t="shared" si="0"/>
        <v>61</v>
      </c>
      <c r="J74" s="450">
        <v>0.35299999999999998</v>
      </c>
      <c r="K74" s="104">
        <f>(+K57+K60+K61+K62+K63)*1000000</f>
        <v>12500000</v>
      </c>
      <c r="L74" s="104">
        <f t="shared" si="0"/>
        <v>10118.575746999999</v>
      </c>
      <c r="M74" s="450">
        <v>0.21796226035221525</v>
      </c>
      <c r="N74" s="104">
        <f>((+N57+N60+N61+N62+N63)/100)*100-1</f>
        <v>8.8046019999999992</v>
      </c>
      <c r="O74" s="104">
        <f>(+O57+O60+O61+O62+O63)</f>
        <v>-1.3917360000000001</v>
      </c>
      <c r="P74" s="82"/>
    </row>
    <row r="75" spans="1:16" ht="18" customHeight="1">
      <c r="A75" s="82"/>
      <c r="B75" s="671" t="s">
        <v>896</v>
      </c>
      <c r="C75" s="672"/>
      <c r="D75" s="441">
        <v>325703.43924799998</v>
      </c>
      <c r="E75" s="441">
        <v>78241.870144999993</v>
      </c>
      <c r="F75" s="429">
        <v>0.95599999999999996</v>
      </c>
      <c r="G75" s="441">
        <v>393151.80353799998</v>
      </c>
      <c r="H75" s="429">
        <v>1E-3</v>
      </c>
      <c r="I75" s="443">
        <v>331</v>
      </c>
      <c r="J75" s="429">
        <v>0.435</v>
      </c>
      <c r="K75" s="440">
        <v>2.5</v>
      </c>
      <c r="L75" s="441">
        <v>86550.921625999996</v>
      </c>
      <c r="M75" s="429">
        <v>0.22</v>
      </c>
      <c r="N75" s="441">
        <v>193.85223400000001</v>
      </c>
      <c r="O75" s="441">
        <v>-126.369542</v>
      </c>
      <c r="P75" s="82"/>
    </row>
    <row r="76" spans="1:16" ht="15" customHeight="1">
      <c r="A76" s="82"/>
      <c r="B76" s="82"/>
      <c r="C76" s="82"/>
      <c r="D76" s="82"/>
      <c r="E76" s="82"/>
      <c r="G76" s="82"/>
      <c r="H76" s="82"/>
      <c r="I76" s="82"/>
      <c r="K76" s="82"/>
      <c r="L76" s="82"/>
      <c r="M76" s="149"/>
      <c r="N76" s="82"/>
      <c r="O76" s="82"/>
      <c r="P76" s="82"/>
    </row>
    <row r="77" spans="1:16" ht="15" customHeight="1">
      <c r="A77" s="82"/>
      <c r="B77" s="82"/>
      <c r="C77" s="82"/>
      <c r="D77" s="82"/>
      <c r="E77" s="82"/>
      <c r="G77" s="82"/>
      <c r="H77" s="82"/>
      <c r="I77" s="82"/>
      <c r="K77" s="82"/>
      <c r="L77" s="82"/>
      <c r="M77" s="149"/>
      <c r="N77" s="82"/>
      <c r="O77" s="82"/>
      <c r="P77" s="82"/>
    </row>
    <row r="78" spans="1:16" ht="44.15" customHeight="1">
      <c r="A78" s="82"/>
      <c r="B78" s="245" t="s">
        <v>897</v>
      </c>
      <c r="C78" s="189" t="s">
        <v>875</v>
      </c>
      <c r="D78" s="189" t="s">
        <v>876</v>
      </c>
      <c r="E78" s="189" t="s">
        <v>877</v>
      </c>
      <c r="F78" s="249" t="s">
        <v>878</v>
      </c>
      <c r="G78" s="189" t="s">
        <v>879</v>
      </c>
      <c r="H78" s="189" t="s">
        <v>880</v>
      </c>
      <c r="I78" s="189" t="s">
        <v>843</v>
      </c>
      <c r="J78" s="250" t="s">
        <v>881</v>
      </c>
      <c r="K78" s="189" t="s">
        <v>882</v>
      </c>
      <c r="L78" s="189" t="s">
        <v>883</v>
      </c>
      <c r="M78" s="249" t="s">
        <v>884</v>
      </c>
      <c r="N78" s="189" t="s">
        <v>885</v>
      </c>
      <c r="O78" s="189" t="s">
        <v>886</v>
      </c>
      <c r="P78" s="82"/>
    </row>
    <row r="79" spans="1:16" ht="15" customHeight="1">
      <c r="A79" s="82"/>
      <c r="B79" s="192" t="s">
        <v>173</v>
      </c>
      <c r="C79" s="188" t="s">
        <v>87</v>
      </c>
      <c r="D79" s="194" t="s">
        <v>94</v>
      </c>
      <c r="E79" s="194" t="s">
        <v>95</v>
      </c>
      <c r="F79" s="251" t="s">
        <v>96</v>
      </c>
      <c r="G79" s="194" t="s">
        <v>97</v>
      </c>
      <c r="H79" s="194" t="s">
        <v>220</v>
      </c>
      <c r="I79" s="194" t="s">
        <v>221</v>
      </c>
      <c r="J79" s="252" t="s">
        <v>222</v>
      </c>
      <c r="K79" s="194" t="s">
        <v>447</v>
      </c>
      <c r="L79" s="194" t="s">
        <v>448</v>
      </c>
      <c r="M79" s="251" t="s">
        <v>449</v>
      </c>
      <c r="N79" s="194" t="s">
        <v>450</v>
      </c>
      <c r="O79" s="194" t="s">
        <v>451</v>
      </c>
      <c r="P79" s="82"/>
    </row>
    <row r="80" spans="1:16" ht="28.5" customHeight="1">
      <c r="A80" s="82"/>
      <c r="B80" s="260" t="s">
        <v>900</v>
      </c>
      <c r="C80" s="253"/>
      <c r="D80" s="254"/>
      <c r="E80" s="253"/>
      <c r="F80" s="255"/>
      <c r="G80" s="253"/>
      <c r="H80" s="253"/>
      <c r="I80" s="253"/>
      <c r="J80" s="263"/>
      <c r="K80" s="253"/>
      <c r="L80" s="253"/>
      <c r="M80" s="255"/>
      <c r="N80" s="253"/>
      <c r="O80" s="253"/>
      <c r="P80" s="82"/>
    </row>
    <row r="81" spans="1:16" s="510" customFormat="1" ht="18" customHeight="1">
      <c r="A81" s="509"/>
      <c r="B81" s="494"/>
      <c r="C81" s="495" t="s">
        <v>848</v>
      </c>
      <c r="D81" s="487">
        <v>22110.634990999999</v>
      </c>
      <c r="E81" s="487">
        <v>3934.2713469999999</v>
      </c>
      <c r="F81" s="496">
        <v>0.96</v>
      </c>
      <c r="G81" s="487">
        <v>24840.510634999999</v>
      </c>
      <c r="H81" s="496">
        <v>8.9999999999999998E-4</v>
      </c>
      <c r="I81" s="487">
        <v>33</v>
      </c>
      <c r="J81" s="496">
        <v>0.45</v>
      </c>
      <c r="K81" s="497">
        <v>2.5</v>
      </c>
      <c r="L81" s="487">
        <v>7118.6995020000004</v>
      </c>
      <c r="M81" s="496">
        <v>0.2865762144184682</v>
      </c>
      <c r="N81" s="487">
        <v>9.5484100000000005</v>
      </c>
      <c r="O81" s="487">
        <v>-3.0500929999999999</v>
      </c>
      <c r="P81" s="509"/>
    </row>
    <row r="82" spans="1:16" s="510" customFormat="1" ht="18" customHeight="1">
      <c r="A82" s="509"/>
      <c r="B82" s="498"/>
      <c r="C82" s="495" t="s">
        <v>887</v>
      </c>
      <c r="D82" s="487">
        <v>5376.0330560000002</v>
      </c>
      <c r="E82" s="487">
        <v>933.01915499999996</v>
      </c>
      <c r="F82" s="496">
        <v>0.95</v>
      </c>
      <c r="G82" s="487">
        <f>9834.456655+1</f>
        <v>9835.456655</v>
      </c>
      <c r="H82" s="496">
        <v>5.9999999999999995E-4</v>
      </c>
      <c r="I82" s="487">
        <v>23</v>
      </c>
      <c r="J82" s="496">
        <v>0.45</v>
      </c>
      <c r="K82" s="497">
        <v>2.5</v>
      </c>
      <c r="L82" s="487">
        <v>2073.0937739999999</v>
      </c>
      <c r="M82" s="496">
        <v>0.21079901480332469</v>
      </c>
      <c r="N82" s="487">
        <v>1.965101</v>
      </c>
      <c r="O82" s="487">
        <v>-0.252355</v>
      </c>
      <c r="P82" s="509"/>
    </row>
    <row r="83" spans="1:16" s="510" customFormat="1" ht="18" customHeight="1">
      <c r="A83" s="509"/>
      <c r="B83" s="498"/>
      <c r="C83" s="495" t="s">
        <v>888</v>
      </c>
      <c r="D83" s="487">
        <v>16734.601934999999</v>
      </c>
      <c r="E83" s="487">
        <v>3001.252191</v>
      </c>
      <c r="F83" s="496">
        <v>0.96</v>
      </c>
      <c r="G83" s="487">
        <v>15006.053979</v>
      </c>
      <c r="H83" s="496">
        <v>1.1000000000000001E-3</v>
      </c>
      <c r="I83" s="487">
        <v>10</v>
      </c>
      <c r="J83" s="496">
        <v>0.45</v>
      </c>
      <c r="K83" s="497">
        <v>2.5</v>
      </c>
      <c r="L83" s="487">
        <v>5045.6057280000005</v>
      </c>
      <c r="M83" s="496">
        <v>0.33623801000989323</v>
      </c>
      <c r="N83" s="487">
        <v>7.5833089999999999</v>
      </c>
      <c r="O83" s="487">
        <v>-2.7977379999999998</v>
      </c>
      <c r="P83" s="509"/>
    </row>
    <row r="84" spans="1:16" s="510" customFormat="1" ht="18" customHeight="1">
      <c r="A84" s="509"/>
      <c r="B84" s="498"/>
      <c r="C84" s="495" t="s">
        <v>849</v>
      </c>
      <c r="D84" s="487">
        <v>116874.40252</v>
      </c>
      <c r="E84" s="487">
        <v>11628.544904</v>
      </c>
      <c r="F84" s="496">
        <v>0.97</v>
      </c>
      <c r="G84" s="487">
        <v>47772.008730000001</v>
      </c>
      <c r="H84" s="496">
        <v>2E-3</v>
      </c>
      <c r="I84" s="487">
        <v>48</v>
      </c>
      <c r="J84" s="496">
        <v>0.45</v>
      </c>
      <c r="K84" s="497">
        <v>2.5</v>
      </c>
      <c r="L84" s="487">
        <v>22112.389684999998</v>
      </c>
      <c r="M84" s="496">
        <v>0.46287334932838609</v>
      </c>
      <c r="N84" s="487">
        <v>42.910266</v>
      </c>
      <c r="O84" s="487">
        <v>-23.274823999999999</v>
      </c>
      <c r="P84" s="509"/>
    </row>
    <row r="85" spans="1:16" s="510" customFormat="1" ht="18" customHeight="1">
      <c r="A85" s="509"/>
      <c r="B85" s="498"/>
      <c r="C85" s="495" t="s">
        <v>850</v>
      </c>
      <c r="D85" s="487">
        <v>31966.198879</v>
      </c>
      <c r="E85" s="487">
        <v>3774.7062179999998</v>
      </c>
      <c r="F85" s="496">
        <v>0.99</v>
      </c>
      <c r="G85" s="487">
        <v>23278.909666</v>
      </c>
      <c r="H85" s="496">
        <v>3.2000000000000002E-3</v>
      </c>
      <c r="I85" s="487">
        <v>30</v>
      </c>
      <c r="J85" s="496">
        <v>0.45</v>
      </c>
      <c r="K85" s="497">
        <v>2.5</v>
      </c>
      <c r="L85" s="487">
        <v>13755.480020000001</v>
      </c>
      <c r="M85" s="496">
        <v>0.59089881001130218</v>
      </c>
      <c r="N85" s="487">
        <v>32.997853999999997</v>
      </c>
      <c r="O85" s="487">
        <v>-22.022542000000001</v>
      </c>
      <c r="P85" s="509"/>
    </row>
    <row r="86" spans="1:16" s="510" customFormat="1" ht="18" customHeight="1">
      <c r="A86" s="509"/>
      <c r="B86" s="498"/>
      <c r="C86" s="495" t="s">
        <v>851</v>
      </c>
      <c r="D86" s="487">
        <v>17497.871913999999</v>
      </c>
      <c r="E86" s="487">
        <v>2502.797423</v>
      </c>
      <c r="F86" s="496">
        <v>0.92</v>
      </c>
      <c r="G86" s="487">
        <v>13048.975569</v>
      </c>
      <c r="H86" s="496">
        <v>5.0000000000000001E-3</v>
      </c>
      <c r="I86" s="487">
        <v>32</v>
      </c>
      <c r="J86" s="496">
        <v>0.45</v>
      </c>
      <c r="K86" s="497">
        <v>2.5</v>
      </c>
      <c r="L86" s="487">
        <v>9667.8281060000008</v>
      </c>
      <c r="M86" s="496">
        <v>0.74088789996415694</v>
      </c>
      <c r="N86" s="487">
        <v>29.624435999999999</v>
      </c>
      <c r="O86" s="487">
        <v>-15.646903999999999</v>
      </c>
      <c r="P86" s="509"/>
    </row>
    <row r="87" spans="1:16" s="510" customFormat="1" ht="18" customHeight="1">
      <c r="A87" s="509"/>
      <c r="B87" s="498"/>
      <c r="C87" s="495" t="s">
        <v>852</v>
      </c>
      <c r="D87" s="487">
        <v>20289.051239</v>
      </c>
      <c r="E87" s="487">
        <v>4701.8060029999997</v>
      </c>
      <c r="F87" s="496">
        <v>0.98</v>
      </c>
      <c r="G87" s="487">
        <v>13744.620983999999</v>
      </c>
      <c r="H87" s="496">
        <v>9.1999999999999998E-3</v>
      </c>
      <c r="I87" s="487">
        <v>57</v>
      </c>
      <c r="J87" s="496">
        <v>0.45</v>
      </c>
      <c r="K87" s="497">
        <v>2.5</v>
      </c>
      <c r="L87" s="487">
        <v>12900.812959000001</v>
      </c>
      <c r="M87" s="496">
        <v>0.93860812706423336</v>
      </c>
      <c r="N87" s="487">
        <f>56.732806-1</f>
        <v>55.732805999999997</v>
      </c>
      <c r="O87" s="487">
        <v>-44.676093999999999</v>
      </c>
      <c r="P87" s="509"/>
    </row>
    <row r="88" spans="1:16" s="510" customFormat="1" ht="18" customHeight="1">
      <c r="A88" s="509"/>
      <c r="B88" s="498"/>
      <c r="C88" s="495" t="s">
        <v>889</v>
      </c>
      <c r="D88" s="487">
        <v>17283.655147000001</v>
      </c>
      <c r="E88" s="487">
        <v>4292.4342470000001</v>
      </c>
      <c r="F88" s="496">
        <v>0.98</v>
      </c>
      <c r="G88" s="487">
        <v>13539.138874</v>
      </c>
      <c r="H88" s="496">
        <v>8.9999999999999993E-3</v>
      </c>
      <c r="I88" s="487">
        <v>48</v>
      </c>
      <c r="J88" s="496">
        <v>0.45</v>
      </c>
      <c r="K88" s="497">
        <v>2.5</v>
      </c>
      <c r="L88" s="487">
        <v>12607.529423</v>
      </c>
      <c r="M88" s="496">
        <v>0.93119138080568598</v>
      </c>
      <c r="N88" s="487">
        <f>54.529411-1</f>
        <v>53.529411000000003</v>
      </c>
      <c r="O88" s="487">
        <v>-41.162427000000001</v>
      </c>
      <c r="P88" s="509"/>
    </row>
    <row r="89" spans="1:16" s="510" customFormat="1" ht="18" customHeight="1">
      <c r="A89" s="509"/>
      <c r="B89" s="498"/>
      <c r="C89" s="495" t="s">
        <v>890</v>
      </c>
      <c r="D89" s="487">
        <v>3005.3960910000001</v>
      </c>
      <c r="E89" s="487">
        <v>409.37175500000001</v>
      </c>
      <c r="F89" s="496">
        <v>0.99</v>
      </c>
      <c r="G89" s="487">
        <v>205.48210900000001</v>
      </c>
      <c r="H89" s="496">
        <v>2.3800000000000002E-2</v>
      </c>
      <c r="I89" s="487">
        <v>9</v>
      </c>
      <c r="J89" s="496">
        <v>0.45</v>
      </c>
      <c r="K89" s="497">
        <v>2.5</v>
      </c>
      <c r="L89" s="487">
        <v>293.28353600000003</v>
      </c>
      <c r="M89" s="496">
        <v>1.4272947529461069</v>
      </c>
      <c r="N89" s="487">
        <v>2.2033939999999999</v>
      </c>
      <c r="O89" s="487">
        <v>-3.5136660000000002</v>
      </c>
      <c r="P89" s="509"/>
    </row>
    <row r="90" spans="1:16" s="510" customFormat="1" ht="18" customHeight="1">
      <c r="A90" s="509"/>
      <c r="B90" s="498"/>
      <c r="C90" s="495" t="s">
        <v>853</v>
      </c>
      <c r="D90" s="487">
        <v>1730.5738260000001</v>
      </c>
      <c r="E90" s="487">
        <v>40</v>
      </c>
      <c r="F90" s="496">
        <v>0.89</v>
      </c>
      <c r="G90" s="487">
        <v>15.999984</v>
      </c>
      <c r="H90" s="496">
        <v>6.2700000000000006E-2</v>
      </c>
      <c r="I90" s="487">
        <v>4</v>
      </c>
      <c r="J90" s="496">
        <v>0.45</v>
      </c>
      <c r="K90" s="497">
        <v>2.5</v>
      </c>
      <c r="L90" s="487">
        <v>27.301342999999999</v>
      </c>
      <c r="M90" s="496">
        <v>1.7063356438356438</v>
      </c>
      <c r="N90" s="487">
        <v>0.45115899999999998</v>
      </c>
      <c r="O90" s="487">
        <v>-8.1459000000000004E-2</v>
      </c>
      <c r="P90" s="509"/>
    </row>
    <row r="91" spans="1:16" s="510" customFormat="1" ht="18" customHeight="1">
      <c r="A91" s="509"/>
      <c r="B91" s="498"/>
      <c r="C91" s="495" t="s">
        <v>891</v>
      </c>
      <c r="D91" s="487">
        <v>1589.420689</v>
      </c>
      <c r="E91" s="487">
        <v>0</v>
      </c>
      <c r="F91" s="496">
        <v>1</v>
      </c>
      <c r="G91" s="487">
        <v>7.666137</v>
      </c>
      <c r="H91" s="496">
        <v>4.0899999999999999E-2</v>
      </c>
      <c r="I91" s="487">
        <v>2</v>
      </c>
      <c r="J91" s="496">
        <v>0.45</v>
      </c>
      <c r="K91" s="497">
        <v>2.5</v>
      </c>
      <c r="L91" s="487">
        <v>11.420783999999999</v>
      </c>
      <c r="M91" s="496">
        <v>1.4897704019638573</v>
      </c>
      <c r="N91" s="487">
        <v>0.14114699999999999</v>
      </c>
      <c r="O91" s="487">
        <v>-5.7690999999999999E-2</v>
      </c>
      <c r="P91" s="509"/>
    </row>
    <row r="92" spans="1:16" s="510" customFormat="1" ht="18" customHeight="1">
      <c r="A92" s="509"/>
      <c r="B92" s="498"/>
      <c r="C92" s="495" t="s">
        <v>892</v>
      </c>
      <c r="D92" s="487">
        <v>141.15313699999999</v>
      </c>
      <c r="E92" s="487">
        <v>40</v>
      </c>
      <c r="F92" s="496">
        <v>0.81</v>
      </c>
      <c r="G92" s="487">
        <v>8.3338459999999994</v>
      </c>
      <c r="H92" s="496">
        <v>8.2699999999999996E-2</v>
      </c>
      <c r="I92" s="487">
        <v>2</v>
      </c>
      <c r="J92" s="496">
        <v>0.45</v>
      </c>
      <c r="K92" s="497">
        <v>2.5</v>
      </c>
      <c r="L92" s="487">
        <v>15.880559</v>
      </c>
      <c r="M92" s="496">
        <v>1.9055498505731927</v>
      </c>
      <c r="N92" s="487">
        <v>0.31001200000000001</v>
      </c>
      <c r="O92" s="487">
        <v>-2.3767E-2</v>
      </c>
      <c r="P92" s="509"/>
    </row>
    <row r="93" spans="1:16" s="510" customFormat="1" ht="18" customHeight="1">
      <c r="A93" s="509"/>
      <c r="B93" s="498"/>
      <c r="C93" s="495" t="s">
        <v>854</v>
      </c>
      <c r="D93" s="487">
        <v>2245.9205910000001</v>
      </c>
      <c r="E93" s="487">
        <v>181.24869000000001</v>
      </c>
      <c r="F93" s="496">
        <v>1</v>
      </c>
      <c r="G93" s="487">
        <v>3.3047759999999999</v>
      </c>
      <c r="H93" s="496">
        <v>0.28910000000000002</v>
      </c>
      <c r="I93" s="487">
        <v>1</v>
      </c>
      <c r="J93" s="496">
        <v>0.45</v>
      </c>
      <c r="K93" s="497">
        <v>2.5</v>
      </c>
      <c r="L93" s="487">
        <v>8.7149230000000006</v>
      </c>
      <c r="M93" s="496">
        <v>2.6370691992437609</v>
      </c>
      <c r="N93" s="487">
        <v>0.42986799999999997</v>
      </c>
      <c r="O93" s="487">
        <v>-0.47772100000000001</v>
      </c>
      <c r="P93" s="509"/>
    </row>
    <row r="94" spans="1:16" s="510" customFormat="1" ht="18" customHeight="1">
      <c r="A94" s="509"/>
      <c r="B94" s="498"/>
      <c r="C94" s="495" t="s">
        <v>893</v>
      </c>
      <c r="D94" s="487">
        <v>0</v>
      </c>
      <c r="E94" s="487">
        <v>0</v>
      </c>
      <c r="F94" s="499" t="s">
        <v>1160</v>
      </c>
      <c r="G94" s="499" t="s">
        <v>1160</v>
      </c>
      <c r="H94" s="499" t="s">
        <v>1160</v>
      </c>
      <c r="I94" s="499" t="s">
        <v>1160</v>
      </c>
      <c r="J94" s="499" t="s">
        <v>1160</v>
      </c>
      <c r="K94" s="499" t="s">
        <v>1160</v>
      </c>
      <c r="L94" s="499" t="s">
        <v>1160</v>
      </c>
      <c r="M94" s="499" t="s">
        <v>1160</v>
      </c>
      <c r="N94" s="488" t="s">
        <v>1160</v>
      </c>
      <c r="O94" s="499" t="s">
        <v>1160</v>
      </c>
      <c r="P94" s="509"/>
    </row>
    <row r="95" spans="1:16" s="510" customFormat="1" ht="18" customHeight="1">
      <c r="A95" s="509"/>
      <c r="B95" s="498"/>
      <c r="C95" s="495" t="s">
        <v>894</v>
      </c>
      <c r="D95" s="487">
        <v>2245.9205910000001</v>
      </c>
      <c r="E95" s="487">
        <v>181.24869000000001</v>
      </c>
      <c r="F95" s="500">
        <v>1</v>
      </c>
      <c r="G95" s="487">
        <v>3.3047759999999999</v>
      </c>
      <c r="H95" s="496">
        <v>0.28910000000000002</v>
      </c>
      <c r="I95" s="487">
        <v>1</v>
      </c>
      <c r="J95" s="496">
        <v>0.45</v>
      </c>
      <c r="K95" s="497">
        <v>2.5</v>
      </c>
      <c r="L95" s="487">
        <v>8.7149230000000006</v>
      </c>
      <c r="M95" s="496">
        <v>2.6370691992437609</v>
      </c>
      <c r="N95" s="487">
        <v>0.42986799999999997</v>
      </c>
      <c r="O95" s="487">
        <v>-0.47772100000000001</v>
      </c>
      <c r="P95" s="509"/>
    </row>
    <row r="96" spans="1:16" s="510" customFormat="1" ht="18" customHeight="1">
      <c r="A96" s="509"/>
      <c r="B96" s="498"/>
      <c r="C96" s="495" t="s">
        <v>895</v>
      </c>
      <c r="D96" s="487">
        <v>0</v>
      </c>
      <c r="E96" s="487">
        <v>0</v>
      </c>
      <c r="F96" s="499" t="s">
        <v>1160</v>
      </c>
      <c r="G96" s="487">
        <v>0</v>
      </c>
      <c r="H96" s="501"/>
      <c r="I96" s="486"/>
      <c r="J96" s="496"/>
      <c r="K96" s="502"/>
      <c r="L96" s="487">
        <v>0</v>
      </c>
      <c r="M96" s="496">
        <v>0</v>
      </c>
      <c r="N96" s="487">
        <v>0</v>
      </c>
      <c r="O96" s="487">
        <v>0</v>
      </c>
      <c r="P96" s="509"/>
    </row>
    <row r="97" spans="1:16" s="510" customFormat="1" ht="18" customHeight="1">
      <c r="A97" s="509"/>
      <c r="B97" s="503"/>
      <c r="C97" s="495" t="s">
        <v>855</v>
      </c>
      <c r="D97" s="487">
        <v>2227.4026869999998</v>
      </c>
      <c r="E97" s="487">
        <v>72.374840000000006</v>
      </c>
      <c r="F97" s="496">
        <v>1</v>
      </c>
      <c r="G97" s="487">
        <v>17.331745999999999</v>
      </c>
      <c r="H97" s="496">
        <v>1</v>
      </c>
      <c r="I97" s="487">
        <v>3</v>
      </c>
      <c r="J97" s="496">
        <v>0.45</v>
      </c>
      <c r="K97" s="497">
        <v>2.5</v>
      </c>
      <c r="L97" s="487">
        <v>0</v>
      </c>
      <c r="M97" s="496">
        <v>0</v>
      </c>
      <c r="N97" s="487">
        <v>7.7992850000000002</v>
      </c>
      <c r="O97" s="487">
        <v>-15.703056</v>
      </c>
      <c r="P97" s="509"/>
    </row>
    <row r="98" spans="1:16" s="510" customFormat="1" ht="18" customHeight="1">
      <c r="A98" s="509"/>
      <c r="B98" s="669" t="s">
        <v>1096</v>
      </c>
      <c r="C98" s="670"/>
      <c r="D98" s="511">
        <v>214942.05664699999</v>
      </c>
      <c r="E98" s="511">
        <v>26835.749425000002</v>
      </c>
      <c r="F98" s="489">
        <v>0.96799999999999997</v>
      </c>
      <c r="G98" s="511">
        <v>122721.66209</v>
      </c>
      <c r="H98" s="489">
        <v>3.0000000000000001E-3</v>
      </c>
      <c r="I98" s="504">
        <v>208</v>
      </c>
      <c r="J98" s="496">
        <v>0.45</v>
      </c>
      <c r="K98" s="505">
        <v>2.5</v>
      </c>
      <c r="L98" s="511">
        <v>65591.226538000003</v>
      </c>
      <c r="M98" s="489">
        <v>0.53447146511019028</v>
      </c>
      <c r="N98" s="506">
        <v>180.49408399999999</v>
      </c>
      <c r="O98" s="506">
        <v>-124.932693</v>
      </c>
      <c r="P98" s="509"/>
    </row>
    <row r="99" spans="1:16" s="510" customFormat="1" ht="18" customHeight="1">
      <c r="A99" s="509"/>
      <c r="B99" s="669" t="s">
        <v>896</v>
      </c>
      <c r="C99" s="670"/>
      <c r="D99" s="443">
        <v>325703.43924799998</v>
      </c>
      <c r="E99" s="443">
        <v>78241.870144999993</v>
      </c>
      <c r="F99" s="507">
        <v>0.95599999999999996</v>
      </c>
      <c r="G99" s="487">
        <v>393151.80353799998</v>
      </c>
      <c r="H99" s="507">
        <v>1E-3</v>
      </c>
      <c r="I99" s="443">
        <v>331</v>
      </c>
      <c r="J99" s="507">
        <v>0.435</v>
      </c>
      <c r="K99" s="508">
        <v>2.5</v>
      </c>
      <c r="L99" s="487">
        <v>86550.921625999996</v>
      </c>
      <c r="M99" s="507">
        <v>0.22</v>
      </c>
      <c r="N99" s="487">
        <v>193.85223400000001</v>
      </c>
      <c r="O99" s="487">
        <v>-126.369542</v>
      </c>
      <c r="P99" s="509"/>
    </row>
    <row r="100" spans="1:16" ht="15" customHeight="1">
      <c r="A100" s="82"/>
      <c r="B100" s="82"/>
      <c r="C100" s="82"/>
      <c r="D100" s="82"/>
      <c r="E100" s="82"/>
      <c r="G100" s="82"/>
      <c r="H100" s="82"/>
      <c r="I100" s="82"/>
      <c r="K100" s="82"/>
      <c r="L100" s="82"/>
      <c r="N100" s="82"/>
      <c r="O100" s="82"/>
      <c r="P100" s="82"/>
    </row>
  </sheetData>
  <mergeCells count="9">
    <mergeCell ref="B3:F3"/>
    <mergeCell ref="B98:C98"/>
    <mergeCell ref="B99:C99"/>
    <mergeCell ref="B26:C26"/>
    <mergeCell ref="B27:C27"/>
    <mergeCell ref="B50:C50"/>
    <mergeCell ref="B51:C51"/>
    <mergeCell ref="B74:C74"/>
    <mergeCell ref="B75:C75"/>
  </mergeCells>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topLeftCell="C1" workbookViewId="0">
      <selection activeCell="H42" sqref="H42"/>
    </sheetView>
  </sheetViews>
  <sheetFormatPr defaultColWidth="9.15234375" defaultRowHeight="12.9"/>
  <cols>
    <col min="1" max="1" width="13.84375" style="79" customWidth="1"/>
    <col min="2" max="2" width="8.84375" style="79" customWidth="1"/>
    <col min="3" max="3" width="36" style="79" bestFit="1" customWidth="1"/>
    <col min="4" max="4" width="14.15234375" style="79" bestFit="1" customWidth="1"/>
    <col min="5" max="5" width="25.15234375" style="79" customWidth="1"/>
    <col min="6" max="6" width="27.3828125" style="79" customWidth="1"/>
    <col min="7" max="7" width="27.15234375" style="79" customWidth="1"/>
    <col min="8" max="8" width="26.53515625" style="79" customWidth="1"/>
    <col min="9" max="9" width="26.84375" style="79" customWidth="1"/>
    <col min="10" max="10" width="28.15234375" style="79" customWidth="1"/>
    <col min="11" max="11" width="25.84375" style="79" customWidth="1"/>
    <col min="12" max="12" width="27" style="79" customWidth="1"/>
    <col min="13" max="13" width="27.53515625" style="79" customWidth="1"/>
    <col min="14" max="14" width="26.3828125" style="79" customWidth="1"/>
    <col min="15" max="15" width="27" style="79" customWidth="1"/>
    <col min="16" max="17" width="24.53515625" style="79" customWidth="1"/>
    <col min="18" max="18" width="16.84375" style="79" customWidth="1"/>
    <col min="19" max="16384" width="9.15234375" style="79"/>
  </cols>
  <sheetData>
    <row r="1" spans="1:18" s="385" customFormat="1" ht="16" customHeight="1">
      <c r="A1" s="386" t="s">
        <v>1145</v>
      </c>
      <c r="B1" s="386"/>
      <c r="C1" s="386"/>
      <c r="D1" s="387"/>
      <c r="E1" s="84"/>
      <c r="F1" s="388"/>
      <c r="G1" s="388"/>
    </row>
    <row r="2" spans="1:18">
      <c r="A2" s="78"/>
      <c r="B2" s="78"/>
      <c r="C2" s="78"/>
      <c r="D2" s="78"/>
      <c r="E2" s="78"/>
      <c r="F2" s="78"/>
      <c r="G2" s="78"/>
      <c r="H2" s="78"/>
      <c r="I2" s="78"/>
      <c r="J2" s="78"/>
      <c r="K2" s="78"/>
      <c r="L2" s="78"/>
      <c r="M2" s="78"/>
      <c r="N2" s="78"/>
      <c r="O2" s="78"/>
      <c r="P2" s="78"/>
      <c r="Q2" s="78"/>
      <c r="R2" s="78"/>
    </row>
    <row r="3" spans="1:18" ht="15.9">
      <c r="A3" s="78"/>
      <c r="B3" s="613" t="s">
        <v>1121</v>
      </c>
      <c r="C3" s="668"/>
      <c r="D3" s="668"/>
      <c r="E3" s="668"/>
      <c r="F3" s="668"/>
      <c r="G3" s="78"/>
      <c r="H3" s="78"/>
      <c r="I3" s="78"/>
      <c r="J3" s="78"/>
      <c r="K3" s="78"/>
      <c r="L3" s="78"/>
      <c r="M3" s="78"/>
      <c r="N3" s="78"/>
      <c r="O3" s="78"/>
      <c r="P3" s="78"/>
      <c r="Q3" s="78"/>
      <c r="R3" s="78"/>
    </row>
    <row r="4" spans="1:18">
      <c r="A4" s="78"/>
      <c r="B4" s="78"/>
      <c r="C4" s="78"/>
      <c r="D4" s="78"/>
      <c r="E4" s="78"/>
      <c r="F4" s="78"/>
      <c r="G4" s="78"/>
      <c r="H4" s="78"/>
      <c r="I4" s="78"/>
      <c r="J4" s="78"/>
      <c r="K4" s="78"/>
      <c r="L4" s="78"/>
      <c r="M4" s="78"/>
      <c r="N4" s="78"/>
      <c r="O4" s="78"/>
      <c r="P4" s="78"/>
      <c r="Q4" s="78"/>
      <c r="R4" s="78"/>
    </row>
    <row r="5" spans="1:18" ht="14.6">
      <c r="A5" s="78"/>
      <c r="B5" s="83"/>
      <c r="C5" s="78"/>
      <c r="D5" s="78"/>
      <c r="E5" s="78"/>
      <c r="F5" s="78"/>
      <c r="G5" s="78"/>
      <c r="H5" s="78"/>
      <c r="I5" s="78"/>
      <c r="J5" s="78"/>
      <c r="K5" s="78"/>
      <c r="L5" s="78"/>
      <c r="M5" s="78"/>
      <c r="N5" s="78"/>
      <c r="O5" s="78"/>
      <c r="P5" s="78"/>
      <c r="Q5" s="78"/>
      <c r="R5" s="78"/>
    </row>
    <row r="6" spans="1:18" ht="29.15" customHeight="1">
      <c r="A6" s="78"/>
      <c r="B6" s="679" t="s">
        <v>897</v>
      </c>
      <c r="C6" s="680"/>
      <c r="D6" s="264" t="s">
        <v>901</v>
      </c>
      <c r="E6" s="683" t="s">
        <v>902</v>
      </c>
      <c r="F6" s="684"/>
      <c r="G6" s="684"/>
      <c r="H6" s="684"/>
      <c r="I6" s="684"/>
      <c r="J6" s="684"/>
      <c r="K6" s="684"/>
      <c r="L6" s="684"/>
      <c r="M6" s="684"/>
      <c r="N6" s="684"/>
      <c r="O6" s="674"/>
      <c r="P6" s="673" t="s">
        <v>903</v>
      </c>
      <c r="Q6" s="674"/>
      <c r="R6" s="78"/>
    </row>
    <row r="7" spans="1:18" ht="58.3">
      <c r="A7" s="78"/>
      <c r="B7" s="681" t="s">
        <v>173</v>
      </c>
      <c r="C7" s="682"/>
      <c r="D7" s="271"/>
      <c r="E7" s="272" t="s">
        <v>904</v>
      </c>
      <c r="F7" s="268"/>
      <c r="G7" s="264"/>
      <c r="H7" s="264"/>
      <c r="I7" s="265"/>
      <c r="J7" s="264"/>
      <c r="K7" s="264"/>
      <c r="L7" s="264"/>
      <c r="M7" s="264"/>
      <c r="N7" s="675" t="s">
        <v>905</v>
      </c>
      <c r="O7" s="650"/>
      <c r="P7" s="280" t="s">
        <v>925</v>
      </c>
      <c r="Q7" s="245" t="s">
        <v>926</v>
      </c>
      <c r="R7" s="78"/>
    </row>
    <row r="8" spans="1:18" ht="43.75">
      <c r="A8" s="78"/>
      <c r="B8" s="676"/>
      <c r="C8" s="677"/>
      <c r="D8" s="271"/>
      <c r="E8" s="273" t="s">
        <v>1104</v>
      </c>
      <c r="F8" s="274" t="s">
        <v>906</v>
      </c>
      <c r="G8" s="266"/>
      <c r="H8" s="266"/>
      <c r="I8" s="266"/>
      <c r="J8" s="272" t="s">
        <v>907</v>
      </c>
      <c r="K8" s="266"/>
      <c r="L8" s="266"/>
      <c r="M8" s="266"/>
      <c r="N8" s="278" t="s">
        <v>908</v>
      </c>
      <c r="O8" s="282" t="s">
        <v>909</v>
      </c>
      <c r="P8" s="235"/>
      <c r="Q8" s="235"/>
      <c r="R8" s="184"/>
    </row>
    <row r="9" spans="1:18" ht="43.75">
      <c r="A9" s="78"/>
      <c r="B9" s="676"/>
      <c r="C9" s="677"/>
      <c r="D9" s="270"/>
      <c r="E9" s="269"/>
      <c r="F9" s="275"/>
      <c r="G9" s="276" t="s">
        <v>910</v>
      </c>
      <c r="H9" s="267" t="s">
        <v>911</v>
      </c>
      <c r="I9" s="267" t="s">
        <v>912</v>
      </c>
      <c r="J9" s="269"/>
      <c r="K9" s="267" t="s">
        <v>913</v>
      </c>
      <c r="L9" s="267" t="s">
        <v>914</v>
      </c>
      <c r="M9" s="267" t="s">
        <v>915</v>
      </c>
      <c r="N9" s="235"/>
      <c r="O9" s="235"/>
      <c r="P9" s="235"/>
      <c r="Q9" s="235"/>
      <c r="R9" s="184"/>
    </row>
    <row r="10" spans="1:18" ht="14.6">
      <c r="A10" s="78"/>
      <c r="B10" s="678"/>
      <c r="C10" s="664"/>
      <c r="D10" s="189" t="s">
        <v>87</v>
      </c>
      <c r="E10" s="189" t="s">
        <v>94</v>
      </c>
      <c r="F10" s="277" t="s">
        <v>95</v>
      </c>
      <c r="G10" s="189" t="s">
        <v>96</v>
      </c>
      <c r="H10" s="189" t="s">
        <v>97</v>
      </c>
      <c r="I10" s="189" t="s">
        <v>220</v>
      </c>
      <c r="J10" s="189" t="s">
        <v>221</v>
      </c>
      <c r="K10" s="189" t="s">
        <v>222</v>
      </c>
      <c r="L10" s="189" t="s">
        <v>447</v>
      </c>
      <c r="M10" s="243" t="s">
        <v>448</v>
      </c>
      <c r="N10" s="279" t="s">
        <v>449</v>
      </c>
      <c r="O10" s="279" t="s">
        <v>450</v>
      </c>
      <c r="P10" s="279" t="s">
        <v>451</v>
      </c>
      <c r="Q10" s="279" t="s">
        <v>452</v>
      </c>
      <c r="R10" s="78"/>
    </row>
    <row r="11" spans="1:18" ht="14.6">
      <c r="A11" s="78"/>
      <c r="B11" s="176" t="s">
        <v>88</v>
      </c>
      <c r="C11" s="178" t="s">
        <v>916</v>
      </c>
      <c r="D11" s="81">
        <v>224007</v>
      </c>
      <c r="E11" s="469" t="s">
        <v>1160</v>
      </c>
      <c r="F11" s="469" t="s">
        <v>1160</v>
      </c>
      <c r="G11" s="469" t="s">
        <v>1160</v>
      </c>
      <c r="H11" s="469" t="s">
        <v>1160</v>
      </c>
      <c r="I11" s="469" t="s">
        <v>1160</v>
      </c>
      <c r="J11" s="469" t="s">
        <v>1160</v>
      </c>
      <c r="K11" s="469" t="s">
        <v>1160</v>
      </c>
      <c r="L11" s="469" t="s">
        <v>1160</v>
      </c>
      <c r="M11" s="469" t="s">
        <v>1160</v>
      </c>
      <c r="N11" s="469" t="s">
        <v>1160</v>
      </c>
      <c r="O11" s="469" t="s">
        <v>1160</v>
      </c>
      <c r="P11" s="281">
        <v>5340</v>
      </c>
      <c r="Q11" s="281">
        <v>10841</v>
      </c>
      <c r="R11" s="78"/>
    </row>
    <row r="12" spans="1:18" ht="14.6">
      <c r="A12" s="78"/>
      <c r="B12" s="11" t="s">
        <v>90</v>
      </c>
      <c r="C12" s="12" t="s">
        <v>917</v>
      </c>
      <c r="D12" s="81">
        <v>38716</v>
      </c>
      <c r="E12" s="469" t="s">
        <v>1160</v>
      </c>
      <c r="F12" s="469" t="s">
        <v>1160</v>
      </c>
      <c r="G12" s="469" t="s">
        <v>1160</v>
      </c>
      <c r="H12" s="469" t="s">
        <v>1160</v>
      </c>
      <c r="I12" s="469" t="s">
        <v>1160</v>
      </c>
      <c r="J12" s="469" t="s">
        <v>1160</v>
      </c>
      <c r="K12" s="469" t="s">
        <v>1160</v>
      </c>
      <c r="L12" s="469" t="s">
        <v>1160</v>
      </c>
      <c r="M12" s="469" t="s">
        <v>1160</v>
      </c>
      <c r="N12" s="469" t="s">
        <v>1160</v>
      </c>
      <c r="O12" s="469" t="s">
        <v>1160</v>
      </c>
      <c r="P12" s="81">
        <v>6553</v>
      </c>
      <c r="Q12" s="81">
        <v>7629</v>
      </c>
      <c r="R12" s="78"/>
    </row>
    <row r="13" spans="1:18" ht="14.6">
      <c r="A13" s="78"/>
      <c r="B13" s="11" t="s">
        <v>92</v>
      </c>
      <c r="C13" s="12" t="s">
        <v>918</v>
      </c>
      <c r="D13" s="81">
        <v>128773</v>
      </c>
      <c r="E13" s="469" t="s">
        <v>1160</v>
      </c>
      <c r="F13" s="469" t="s">
        <v>1160</v>
      </c>
      <c r="G13" s="469" t="s">
        <v>1160</v>
      </c>
      <c r="H13" s="469" t="s">
        <v>1160</v>
      </c>
      <c r="I13" s="469" t="s">
        <v>1160</v>
      </c>
      <c r="J13" s="469" t="s">
        <v>1160</v>
      </c>
      <c r="K13" s="469" t="s">
        <v>1160</v>
      </c>
      <c r="L13" s="469" t="s">
        <v>1160</v>
      </c>
      <c r="M13" s="469" t="s">
        <v>1160</v>
      </c>
      <c r="N13" s="469" t="s">
        <v>1160</v>
      </c>
      <c r="O13" s="469" t="s">
        <v>1160</v>
      </c>
      <c r="P13" s="81">
        <v>76442</v>
      </c>
      <c r="Q13" s="81">
        <v>69865</v>
      </c>
      <c r="R13" s="78"/>
    </row>
    <row r="14" spans="1:18" ht="14.6">
      <c r="A14" s="78"/>
      <c r="B14" s="11" t="s">
        <v>919</v>
      </c>
      <c r="C14" s="12" t="s">
        <v>920</v>
      </c>
      <c r="D14" s="469" t="s">
        <v>1160</v>
      </c>
      <c r="E14" s="469" t="s">
        <v>1160</v>
      </c>
      <c r="F14" s="469" t="s">
        <v>1160</v>
      </c>
      <c r="G14" s="469" t="s">
        <v>1160</v>
      </c>
      <c r="H14" s="469" t="s">
        <v>1160</v>
      </c>
      <c r="I14" s="469" t="s">
        <v>1160</v>
      </c>
      <c r="J14" s="469" t="s">
        <v>1160</v>
      </c>
      <c r="K14" s="469" t="s">
        <v>1160</v>
      </c>
      <c r="L14" s="469" t="s">
        <v>1160</v>
      </c>
      <c r="M14" s="469" t="s">
        <v>1160</v>
      </c>
      <c r="N14" s="469" t="s">
        <v>1160</v>
      </c>
      <c r="O14" s="469" t="s">
        <v>1160</v>
      </c>
      <c r="P14" s="469" t="s">
        <v>1160</v>
      </c>
      <c r="Q14" s="469" t="s">
        <v>1160</v>
      </c>
      <c r="R14" s="78"/>
    </row>
    <row r="15" spans="1:18" ht="14.6">
      <c r="A15" s="78"/>
      <c r="B15" s="11" t="s">
        <v>921</v>
      </c>
      <c r="C15" s="12" t="s">
        <v>922</v>
      </c>
      <c r="D15" s="81">
        <v>6054</v>
      </c>
      <c r="E15" s="469" t="s">
        <v>1160</v>
      </c>
      <c r="F15" s="469" t="s">
        <v>1160</v>
      </c>
      <c r="G15" s="469" t="s">
        <v>1160</v>
      </c>
      <c r="H15" s="469" t="s">
        <v>1160</v>
      </c>
      <c r="I15" s="469" t="s">
        <v>1160</v>
      </c>
      <c r="J15" s="469" t="s">
        <v>1160</v>
      </c>
      <c r="K15" s="469" t="s">
        <v>1160</v>
      </c>
      <c r="L15" s="469" t="s">
        <v>1160</v>
      </c>
      <c r="M15" s="469" t="s">
        <v>1160</v>
      </c>
      <c r="N15" s="469" t="s">
        <v>1160</v>
      </c>
      <c r="O15" s="469" t="s">
        <v>1160</v>
      </c>
      <c r="P15" s="81">
        <v>4275</v>
      </c>
      <c r="Q15" s="81">
        <v>4275</v>
      </c>
      <c r="R15" s="78"/>
    </row>
    <row r="16" spans="1:18" ht="14.6">
      <c r="A16" s="78"/>
      <c r="B16" s="11" t="s">
        <v>923</v>
      </c>
      <c r="C16" s="12" t="s">
        <v>924</v>
      </c>
      <c r="D16" s="81">
        <v>122719</v>
      </c>
      <c r="E16" s="469" t="s">
        <v>1160</v>
      </c>
      <c r="F16" s="469" t="s">
        <v>1160</v>
      </c>
      <c r="G16" s="469" t="s">
        <v>1160</v>
      </c>
      <c r="H16" s="469" t="s">
        <v>1160</v>
      </c>
      <c r="I16" s="469" t="s">
        <v>1160</v>
      </c>
      <c r="J16" s="469" t="s">
        <v>1160</v>
      </c>
      <c r="K16" s="469" t="s">
        <v>1160</v>
      </c>
      <c r="L16" s="469" t="s">
        <v>1160</v>
      </c>
      <c r="M16" s="469" t="s">
        <v>1160</v>
      </c>
      <c r="N16" s="469" t="s">
        <v>1160</v>
      </c>
      <c r="O16" s="469" t="s">
        <v>1160</v>
      </c>
      <c r="P16" s="81">
        <v>72167</v>
      </c>
      <c r="Q16" s="81">
        <v>65590</v>
      </c>
      <c r="R16" s="78"/>
    </row>
    <row r="17" spans="1:18" ht="14.6">
      <c r="A17" s="78"/>
      <c r="B17" s="11" t="s">
        <v>103</v>
      </c>
      <c r="C17" s="12" t="s">
        <v>217</v>
      </c>
      <c r="D17" s="81">
        <v>391496</v>
      </c>
      <c r="E17" s="469" t="s">
        <v>1160</v>
      </c>
      <c r="F17" s="469" t="s">
        <v>1160</v>
      </c>
      <c r="G17" s="469" t="s">
        <v>1160</v>
      </c>
      <c r="H17" s="469" t="s">
        <v>1160</v>
      </c>
      <c r="I17" s="469" t="s">
        <v>1160</v>
      </c>
      <c r="J17" s="469" t="s">
        <v>1160</v>
      </c>
      <c r="K17" s="469" t="s">
        <v>1160</v>
      </c>
      <c r="L17" s="469" t="s">
        <v>1160</v>
      </c>
      <c r="M17" s="469" t="s">
        <v>1160</v>
      </c>
      <c r="N17" s="469" t="s">
        <v>1160</v>
      </c>
      <c r="O17" s="469" t="s">
        <v>1160</v>
      </c>
      <c r="P17" s="81">
        <v>88335</v>
      </c>
      <c r="Q17" s="81">
        <v>88335</v>
      </c>
      <c r="R17" s="78"/>
    </row>
    <row r="18" spans="1:18">
      <c r="A18" s="78"/>
      <c r="B18" s="78"/>
      <c r="C18" s="78"/>
      <c r="D18" s="78"/>
      <c r="E18" s="78"/>
      <c r="F18" s="78"/>
      <c r="G18" s="78"/>
      <c r="H18" s="78"/>
      <c r="I18" s="78"/>
      <c r="J18" s="78"/>
      <c r="K18" s="78"/>
      <c r="L18" s="78"/>
      <c r="M18" s="78"/>
      <c r="N18" s="78"/>
      <c r="O18" s="78"/>
      <c r="P18" s="78"/>
      <c r="Q18" s="78"/>
      <c r="R18" s="78"/>
    </row>
  </sheetData>
  <mergeCells count="9">
    <mergeCell ref="B10:C10"/>
    <mergeCell ref="B6:C6"/>
    <mergeCell ref="B7:C7"/>
    <mergeCell ref="E6:O6"/>
    <mergeCell ref="P6:Q6"/>
    <mergeCell ref="B3:F3"/>
    <mergeCell ref="N7:O7"/>
    <mergeCell ref="B8:C8"/>
    <mergeCell ref="B9:C9"/>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ColWidth="9.15234375" defaultRowHeight="12.9"/>
  <cols>
    <col min="1" max="2" width="6.3828125" style="79" customWidth="1"/>
    <col min="3" max="3" width="74.3828125" style="79" customWidth="1"/>
    <col min="4" max="4" width="30.15234375" style="79" customWidth="1"/>
    <col min="5" max="6" width="6.3828125" style="79" customWidth="1"/>
    <col min="7" max="16384" width="9.15234375" style="79"/>
  </cols>
  <sheetData>
    <row r="1" spans="1:18" s="385" customFormat="1" ht="16" customHeight="1">
      <c r="A1" s="386" t="s">
        <v>1145</v>
      </c>
      <c r="B1" s="386"/>
      <c r="C1" s="386"/>
      <c r="D1" s="387"/>
      <c r="E1" s="84"/>
      <c r="F1" s="388"/>
      <c r="G1" s="388"/>
    </row>
    <row r="2" spans="1:18">
      <c r="A2" s="78"/>
      <c r="B2" s="78"/>
      <c r="C2" s="78"/>
      <c r="D2" s="78"/>
      <c r="E2" s="78"/>
      <c r="F2" s="78"/>
    </row>
    <row r="3" spans="1:18" ht="15.9">
      <c r="A3" s="169"/>
      <c r="B3" s="613" t="s">
        <v>1122</v>
      </c>
      <c r="C3" s="668"/>
      <c r="D3" s="668"/>
      <c r="E3" s="668"/>
      <c r="F3" s="668"/>
      <c r="G3" s="169"/>
      <c r="H3" s="169"/>
      <c r="I3" s="169"/>
      <c r="J3" s="169"/>
      <c r="K3" s="169"/>
      <c r="L3" s="169"/>
      <c r="M3" s="169"/>
      <c r="N3" s="169"/>
      <c r="O3" s="169"/>
      <c r="P3" s="169"/>
      <c r="Q3" s="169"/>
      <c r="R3" s="169"/>
    </row>
    <row r="4" spans="1:18">
      <c r="A4" s="78"/>
      <c r="B4" s="78"/>
      <c r="C4" s="78"/>
      <c r="D4" s="78"/>
      <c r="E4" s="78"/>
      <c r="F4" s="78"/>
    </row>
    <row r="5" spans="1:18">
      <c r="A5" s="78"/>
      <c r="B5" s="78"/>
      <c r="C5" s="78"/>
      <c r="D5" s="78"/>
      <c r="E5" s="78"/>
      <c r="F5" s="78"/>
    </row>
    <row r="6" spans="1:18" ht="14.6">
      <c r="A6" s="78"/>
      <c r="B6" s="322" t="s">
        <v>173</v>
      </c>
      <c r="C6" s="345"/>
      <c r="D6" s="190" t="s">
        <v>616</v>
      </c>
      <c r="E6" s="78"/>
      <c r="F6" s="78"/>
    </row>
    <row r="7" spans="1:18" ht="14.6">
      <c r="A7" s="78"/>
      <c r="B7" s="338"/>
      <c r="C7" s="338"/>
      <c r="D7" s="190" t="s">
        <v>87</v>
      </c>
      <c r="E7" s="78"/>
      <c r="F7" s="78"/>
    </row>
    <row r="8" spans="1:18" ht="14.6">
      <c r="A8" s="78"/>
      <c r="B8" s="176" t="s">
        <v>88</v>
      </c>
      <c r="C8" s="178" t="s">
        <v>617</v>
      </c>
      <c r="D8" s="81">
        <v>94307</v>
      </c>
      <c r="E8" s="78"/>
      <c r="F8" s="78"/>
    </row>
    <row r="9" spans="1:18" ht="14.6">
      <c r="A9" s="78"/>
      <c r="B9" s="11" t="s">
        <v>90</v>
      </c>
      <c r="C9" s="12" t="s">
        <v>618</v>
      </c>
      <c r="D9" s="81">
        <v>4156</v>
      </c>
      <c r="E9" s="78"/>
      <c r="F9" s="78"/>
    </row>
    <row r="10" spans="1:18" ht="14.6">
      <c r="A10" s="78"/>
      <c r="B10" s="11" t="s">
        <v>92</v>
      </c>
      <c r="C10" s="12" t="s">
        <v>619</v>
      </c>
      <c r="D10" s="81">
        <v>774</v>
      </c>
      <c r="E10" s="78"/>
      <c r="F10" s="78"/>
    </row>
    <row r="11" spans="1:18" ht="14.6">
      <c r="A11" s="78"/>
      <c r="B11" s="11" t="s">
        <v>103</v>
      </c>
      <c r="C11" s="12" t="s">
        <v>620</v>
      </c>
      <c r="D11" s="469" t="s">
        <v>1160</v>
      </c>
      <c r="E11" s="78"/>
      <c r="F11" s="78"/>
    </row>
    <row r="12" spans="1:18" ht="14.6">
      <c r="A12" s="78"/>
      <c r="B12" s="11" t="s">
        <v>105</v>
      </c>
      <c r="C12" s="12" t="s">
        <v>621</v>
      </c>
      <c r="D12" s="469" t="s">
        <v>1160</v>
      </c>
      <c r="E12" s="78"/>
      <c r="F12" s="78"/>
    </row>
    <row r="13" spans="1:18" ht="14.6">
      <c r="A13" s="78"/>
      <c r="B13" s="11" t="s">
        <v>107</v>
      </c>
      <c r="C13" s="12" t="s">
        <v>622</v>
      </c>
      <c r="D13" s="469" t="s">
        <v>1160</v>
      </c>
      <c r="E13" s="78"/>
      <c r="F13" s="78"/>
    </row>
    <row r="14" spans="1:18" ht="14.6">
      <c r="A14" s="78"/>
      <c r="B14" s="11" t="s">
        <v>109</v>
      </c>
      <c r="C14" s="12" t="s">
        <v>623</v>
      </c>
      <c r="D14" s="81">
        <v>2821</v>
      </c>
      <c r="E14" s="78"/>
      <c r="F14" s="78"/>
    </row>
    <row r="15" spans="1:18" ht="14.6">
      <c r="A15" s="78"/>
      <c r="B15" s="11" t="s">
        <v>121</v>
      </c>
      <c r="C15" s="12" t="s">
        <v>624</v>
      </c>
      <c r="D15" s="81">
        <v>-160</v>
      </c>
      <c r="E15" s="78"/>
      <c r="F15" s="78"/>
    </row>
    <row r="16" spans="1:18" ht="14.6">
      <c r="A16" s="78"/>
      <c r="B16" s="11" t="s">
        <v>125</v>
      </c>
      <c r="C16" s="12" t="s">
        <v>625</v>
      </c>
      <c r="D16" s="81">
        <v>101898</v>
      </c>
      <c r="E16" s="78"/>
      <c r="F16" s="78"/>
    </row>
    <row r="17" spans="1:6">
      <c r="A17" s="78"/>
      <c r="B17" s="78"/>
      <c r="C17" s="78"/>
      <c r="D17" s="78"/>
      <c r="E17" s="78"/>
      <c r="F17" s="78"/>
    </row>
  </sheetData>
  <mergeCells count="1">
    <mergeCell ref="B3:F3"/>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ColWidth="9.15234375" defaultRowHeight="12.9"/>
  <cols>
    <col min="1" max="1" width="9" style="79" customWidth="1"/>
    <col min="2" max="2" width="14.53515625" style="79" customWidth="1"/>
    <col min="3" max="3" width="31" style="79" customWidth="1"/>
    <col min="4" max="4" width="20.15234375" style="79" customWidth="1"/>
    <col min="5" max="5" width="17.53515625" style="79" customWidth="1"/>
    <col min="6" max="6" width="16.15234375" style="79" customWidth="1"/>
    <col min="7" max="7" width="23.84375" style="79" customWidth="1"/>
    <col min="8" max="8" width="17" style="79" customWidth="1"/>
    <col min="9" max="9" width="18.3828125" style="79" customWidth="1"/>
    <col min="10" max="11" width="9" style="79" customWidth="1"/>
    <col min="12" max="16384" width="9.15234375" style="79"/>
  </cols>
  <sheetData>
    <row r="1" spans="1:11" s="385" customFormat="1" ht="16" customHeight="1">
      <c r="A1" s="386" t="s">
        <v>1145</v>
      </c>
      <c r="B1" s="386"/>
      <c r="C1" s="386"/>
      <c r="D1" s="387"/>
      <c r="E1" s="84"/>
      <c r="F1" s="388"/>
      <c r="G1" s="388"/>
    </row>
    <row r="2" spans="1:11" ht="14.15" customHeight="1">
      <c r="A2" s="78"/>
      <c r="B2" s="78"/>
      <c r="C2" s="78"/>
      <c r="D2" s="78"/>
      <c r="E2" s="78"/>
      <c r="F2" s="78"/>
      <c r="G2" s="78"/>
      <c r="H2" s="78"/>
      <c r="I2" s="78"/>
      <c r="J2" s="78"/>
      <c r="K2" s="78"/>
    </row>
    <row r="3" spans="1:11" s="116" customFormat="1" ht="21" customHeight="1">
      <c r="A3" s="115"/>
      <c r="B3" s="613" t="s">
        <v>1123</v>
      </c>
      <c r="C3" s="685"/>
      <c r="D3" s="685"/>
      <c r="E3" s="685"/>
      <c r="F3" s="685"/>
      <c r="G3" s="685"/>
      <c r="H3" s="685"/>
      <c r="I3" s="685"/>
      <c r="J3" s="115"/>
      <c r="K3" s="115"/>
    </row>
    <row r="4" spans="1:11" ht="14.15" customHeight="1">
      <c r="A4" s="78"/>
      <c r="B4" s="83"/>
      <c r="C4" s="78"/>
      <c r="D4" s="78"/>
      <c r="E4" s="78"/>
      <c r="F4" s="78"/>
      <c r="G4" s="78"/>
      <c r="H4" s="78"/>
      <c r="I4" s="78"/>
      <c r="J4" s="78"/>
      <c r="K4" s="78"/>
    </row>
    <row r="5" spans="1:11" ht="14.15" customHeight="1">
      <c r="A5" s="78"/>
      <c r="B5" s="686" t="s">
        <v>860</v>
      </c>
      <c r="C5" s="666"/>
      <c r="D5" s="78"/>
      <c r="E5" s="78"/>
      <c r="F5" s="78"/>
      <c r="G5" s="78"/>
      <c r="H5" s="78"/>
      <c r="I5" s="78"/>
      <c r="J5" s="78"/>
      <c r="K5" s="78"/>
    </row>
    <row r="6" spans="1:11" ht="14.15" customHeight="1">
      <c r="A6" s="78"/>
      <c r="B6" s="667" t="s">
        <v>861</v>
      </c>
      <c r="C6" s="660"/>
      <c r="D6" s="660"/>
      <c r="E6" s="660"/>
      <c r="F6" s="660"/>
      <c r="G6" s="660"/>
      <c r="H6" s="660"/>
      <c r="I6" s="661"/>
      <c r="J6" s="78"/>
      <c r="K6" s="78"/>
    </row>
    <row r="7" spans="1:11" ht="44.15" customHeight="1">
      <c r="A7" s="78"/>
      <c r="B7" s="245" t="s">
        <v>862</v>
      </c>
      <c r="C7" s="248" t="s">
        <v>863</v>
      </c>
      <c r="D7" s="189" t="s">
        <v>864</v>
      </c>
      <c r="E7" s="189" t="s">
        <v>865</v>
      </c>
      <c r="F7" s="189" t="s">
        <v>580</v>
      </c>
      <c r="G7" s="189" t="s">
        <v>841</v>
      </c>
      <c r="H7" s="189" t="s">
        <v>866</v>
      </c>
      <c r="I7" s="189" t="s">
        <v>867</v>
      </c>
      <c r="J7" s="78"/>
      <c r="K7" s="78"/>
    </row>
    <row r="8" spans="1:11" ht="14.15" customHeight="1">
      <c r="A8" s="78"/>
      <c r="B8" s="381" t="s">
        <v>173</v>
      </c>
      <c r="C8" s="242"/>
      <c r="D8" s="231" t="s">
        <v>87</v>
      </c>
      <c r="E8" s="231" t="s">
        <v>94</v>
      </c>
      <c r="F8" s="231" t="s">
        <v>95</v>
      </c>
      <c r="G8" s="231" t="s">
        <v>96</v>
      </c>
      <c r="H8" s="231" t="s">
        <v>97</v>
      </c>
      <c r="I8" s="231" t="s">
        <v>220</v>
      </c>
      <c r="J8" s="78"/>
      <c r="K8" s="78"/>
    </row>
    <row r="9" spans="1:11" ht="14.15" customHeight="1">
      <c r="A9" s="78"/>
      <c r="B9" s="185" t="s">
        <v>868</v>
      </c>
      <c r="C9" s="490" t="s">
        <v>869</v>
      </c>
      <c r="D9" s="491">
        <v>145.69289000000001</v>
      </c>
      <c r="E9" s="491">
        <v>275.88257099999998</v>
      </c>
      <c r="F9" s="492">
        <v>0.5</v>
      </c>
      <c r="G9" s="491">
        <f>352.604818-1</f>
        <v>351.60481800000002</v>
      </c>
      <c r="H9" s="491">
        <v>162.472883</v>
      </c>
      <c r="I9" s="491">
        <v>0</v>
      </c>
      <c r="J9" s="78"/>
      <c r="K9" s="78"/>
    </row>
    <row r="10" spans="1:11" ht="29.15" customHeight="1">
      <c r="A10" s="78"/>
      <c r="B10" s="175"/>
      <c r="C10" s="490" t="s">
        <v>870</v>
      </c>
      <c r="D10" s="491">
        <v>2587.554224</v>
      </c>
      <c r="E10" s="491">
        <v>1319.4524690000001</v>
      </c>
      <c r="F10" s="492">
        <v>0.7</v>
      </c>
      <c r="G10" s="491">
        <v>3577.1435759999999</v>
      </c>
      <c r="H10" s="491">
        <v>2249.2649839999999</v>
      </c>
      <c r="I10" s="491">
        <v>14.308574</v>
      </c>
      <c r="J10" s="78"/>
      <c r="K10" s="78"/>
    </row>
    <row r="11" spans="1:11" ht="14.15" customHeight="1">
      <c r="A11" s="78"/>
      <c r="B11" s="185" t="s">
        <v>871</v>
      </c>
      <c r="C11" s="490" t="s">
        <v>869</v>
      </c>
      <c r="D11" s="491">
        <v>127.061235</v>
      </c>
      <c r="E11" s="491">
        <v>649.40861299999995</v>
      </c>
      <c r="F11" s="492">
        <v>0.7</v>
      </c>
      <c r="G11" s="491">
        <v>633.64206999999999</v>
      </c>
      <c r="H11" s="491">
        <v>443.54944899999998</v>
      </c>
      <c r="I11" s="491">
        <v>2.5345680000000002</v>
      </c>
      <c r="J11" s="78"/>
      <c r="K11" s="78"/>
    </row>
    <row r="12" spans="1:11" ht="29.15" customHeight="1">
      <c r="A12" s="78"/>
      <c r="B12" s="175"/>
      <c r="C12" s="490" t="s">
        <v>870</v>
      </c>
      <c r="D12" s="491">
        <v>1161.0262520000001</v>
      </c>
      <c r="E12" s="491">
        <v>75.564881999999997</v>
      </c>
      <c r="F12" s="492">
        <v>0.9</v>
      </c>
      <c r="G12" s="491">
        <v>1176.139228</v>
      </c>
      <c r="H12" s="491">
        <v>1058.5253049999999</v>
      </c>
      <c r="I12" s="491">
        <v>9.4091140000000006</v>
      </c>
      <c r="J12" s="78"/>
      <c r="K12" s="78"/>
    </row>
    <row r="13" spans="1:11" ht="14.15" customHeight="1">
      <c r="A13" s="78"/>
      <c r="B13" s="185" t="s">
        <v>872</v>
      </c>
      <c r="C13" s="490" t="s">
        <v>869</v>
      </c>
      <c r="D13" s="491">
        <v>0</v>
      </c>
      <c r="E13" s="491">
        <v>418.94058899999999</v>
      </c>
      <c r="F13" s="492">
        <v>1.1499999999999999</v>
      </c>
      <c r="G13" s="491">
        <v>314.20544200000001</v>
      </c>
      <c r="H13" s="491">
        <v>361.33625799999999</v>
      </c>
      <c r="I13" s="491">
        <v>8.7977519999999991</v>
      </c>
      <c r="J13" s="78"/>
      <c r="K13" s="78"/>
    </row>
    <row r="14" spans="1:11" ht="29.15" customHeight="1">
      <c r="A14" s="78"/>
      <c r="B14" s="175"/>
      <c r="C14" s="490" t="s">
        <v>870</v>
      </c>
      <c r="D14" s="491">
        <v>0</v>
      </c>
      <c r="E14" s="491">
        <v>0</v>
      </c>
      <c r="F14" s="492">
        <v>1.15E-6</v>
      </c>
      <c r="G14" s="491">
        <v>0</v>
      </c>
      <c r="H14" s="491">
        <v>0</v>
      </c>
      <c r="I14" s="491">
        <v>0</v>
      </c>
      <c r="J14" s="78"/>
      <c r="K14" s="78"/>
    </row>
    <row r="15" spans="1:11" ht="14.15" customHeight="1">
      <c r="A15" s="78"/>
      <c r="B15" s="185" t="s">
        <v>873</v>
      </c>
      <c r="C15" s="490" t="s">
        <v>869</v>
      </c>
      <c r="D15" s="491">
        <v>0</v>
      </c>
      <c r="E15" s="491">
        <v>0</v>
      </c>
      <c r="F15" s="492">
        <v>2.5000000000000002E-6</v>
      </c>
      <c r="G15" s="491">
        <v>0</v>
      </c>
      <c r="H15" s="491">
        <v>0</v>
      </c>
      <c r="I15" s="491">
        <v>0</v>
      </c>
      <c r="J15" s="78"/>
      <c r="K15" s="78"/>
    </row>
    <row r="16" spans="1:11" ht="29.15" customHeight="1">
      <c r="A16" s="78"/>
      <c r="B16" s="175"/>
      <c r="C16" s="490" t="s">
        <v>870</v>
      </c>
      <c r="D16" s="491">
        <v>0</v>
      </c>
      <c r="E16" s="491">
        <v>0</v>
      </c>
      <c r="F16" s="492">
        <v>2.5000000000000002E-6</v>
      </c>
      <c r="G16" s="491">
        <v>0</v>
      </c>
      <c r="H16" s="491">
        <v>0</v>
      </c>
      <c r="I16" s="491">
        <v>0</v>
      </c>
      <c r="J16" s="78"/>
      <c r="K16" s="78"/>
    </row>
    <row r="17" spans="1:11" ht="14.15" customHeight="1">
      <c r="A17" s="78"/>
      <c r="B17" s="185" t="s">
        <v>874</v>
      </c>
      <c r="C17" s="490" t="s">
        <v>869</v>
      </c>
      <c r="D17" s="491">
        <v>0</v>
      </c>
      <c r="E17" s="491">
        <v>0</v>
      </c>
      <c r="F17" s="492" t="s">
        <v>1192</v>
      </c>
      <c r="G17" s="491">
        <v>0</v>
      </c>
      <c r="H17" s="491">
        <v>0</v>
      </c>
      <c r="I17" s="491">
        <v>0</v>
      </c>
      <c r="J17" s="78"/>
      <c r="K17" s="78"/>
    </row>
    <row r="18" spans="1:11" ht="29.15" customHeight="1">
      <c r="A18" s="78"/>
      <c r="B18" s="175"/>
      <c r="C18" s="490" t="s">
        <v>870</v>
      </c>
      <c r="D18" s="491">
        <v>0</v>
      </c>
      <c r="E18" s="491">
        <v>0</v>
      </c>
      <c r="F18" s="492" t="s">
        <v>1192</v>
      </c>
      <c r="G18" s="491">
        <v>0</v>
      </c>
      <c r="H18" s="491">
        <v>0</v>
      </c>
      <c r="I18" s="491">
        <v>0</v>
      </c>
      <c r="J18" s="78"/>
      <c r="K18" s="78"/>
    </row>
    <row r="19" spans="1:11" ht="14.15" customHeight="1">
      <c r="A19" s="78"/>
      <c r="B19" s="185" t="s">
        <v>217</v>
      </c>
      <c r="C19" s="490" t="s">
        <v>869</v>
      </c>
      <c r="D19" s="491">
        <v>272.75412499999999</v>
      </c>
      <c r="E19" s="491">
        <v>1344.231773</v>
      </c>
      <c r="F19" s="493">
        <v>0.76</v>
      </c>
      <c r="G19" s="491">
        <v>1300.4523300000001</v>
      </c>
      <c r="H19" s="491">
        <v>967.35859000000005</v>
      </c>
      <c r="I19" s="491">
        <v>11.332319999999999</v>
      </c>
      <c r="J19" s="78"/>
      <c r="K19" s="78"/>
    </row>
    <row r="20" spans="1:11" ht="29.15" customHeight="1">
      <c r="A20" s="78"/>
      <c r="B20" s="175"/>
      <c r="C20" s="490" t="s">
        <v>870</v>
      </c>
      <c r="D20" s="491">
        <v>3748.5804760000001</v>
      </c>
      <c r="E20" s="491">
        <v>1395.017351</v>
      </c>
      <c r="F20" s="493">
        <v>0.75</v>
      </c>
      <c r="G20" s="491">
        <v>4753.2828040000004</v>
      </c>
      <c r="H20" s="491">
        <v>3307.790289</v>
      </c>
      <c r="I20" s="491">
        <v>23.717687999999999</v>
      </c>
      <c r="J20" s="78"/>
      <c r="K20" s="78"/>
    </row>
    <row r="21" spans="1:11" ht="14.15" customHeight="1">
      <c r="A21" s="78"/>
      <c r="B21" s="78"/>
      <c r="C21" s="78"/>
      <c r="D21" s="78"/>
      <c r="E21" s="78"/>
      <c r="F21" s="78"/>
      <c r="G21" s="78"/>
      <c r="H21" s="78"/>
      <c r="I21" s="78"/>
      <c r="J21" s="78"/>
      <c r="K21" s="78"/>
    </row>
    <row r="22" spans="1:11" s="158" customFormat="1">
      <c r="B22" s="158" t="s">
        <v>1100</v>
      </c>
    </row>
  </sheetData>
  <mergeCells count="3">
    <mergeCell ref="B3:I3"/>
    <mergeCell ref="B5:C5"/>
    <mergeCell ref="B6:I6"/>
  </mergeCell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ColWidth="9.15234375" defaultRowHeight="12.9"/>
  <cols>
    <col min="1" max="1" width="8.84375" style="63" customWidth="1"/>
    <col min="2" max="2" width="8.53515625" style="63" customWidth="1"/>
    <col min="3" max="3" width="56.15234375" style="63" bestFit="1" customWidth="1"/>
    <col min="4" max="4" width="13.15234375" style="63" customWidth="1"/>
    <col min="5" max="5" width="14.84375" style="63" bestFit="1" customWidth="1"/>
    <col min="6" max="6" width="4.84375" style="63" bestFit="1" customWidth="1"/>
    <col min="7" max="7" width="13.15234375" style="63" bestFit="1" customWidth="1"/>
    <col min="8" max="8" width="15.84375" style="63" bestFit="1" customWidth="1"/>
    <col min="9" max="11" width="14.84375" style="63" bestFit="1" customWidth="1"/>
    <col min="12" max="12" width="21" style="63" customWidth="1"/>
    <col min="13" max="13" width="8.84375" style="63" customWidth="1"/>
    <col min="14" max="16384" width="9.15234375" style="63"/>
  </cols>
  <sheetData>
    <row r="1" spans="1:13" s="385" customFormat="1" ht="16" customHeight="1">
      <c r="A1" s="386" t="s">
        <v>1145</v>
      </c>
      <c r="B1" s="386"/>
      <c r="C1" s="386"/>
      <c r="D1" s="387"/>
      <c r="E1" s="84"/>
      <c r="F1" s="388"/>
      <c r="G1" s="388"/>
    </row>
    <row r="2" spans="1:13" ht="14.6">
      <c r="A2" s="19"/>
      <c r="B2" s="61"/>
      <c r="C2" s="61"/>
      <c r="D2" s="61"/>
      <c r="E2" s="61"/>
      <c r="F2" s="61"/>
      <c r="G2" s="61"/>
      <c r="H2" s="61"/>
      <c r="I2" s="61"/>
      <c r="J2" s="61"/>
      <c r="K2" s="61"/>
      <c r="L2" s="61"/>
      <c r="M2" s="61"/>
    </row>
    <row r="3" spans="1:13" s="114" customFormat="1" ht="21" customHeight="1">
      <c r="A3" s="113"/>
      <c r="B3" s="601" t="s">
        <v>1124</v>
      </c>
      <c r="C3" s="597"/>
      <c r="D3" s="597"/>
      <c r="E3" s="113"/>
      <c r="F3" s="113"/>
      <c r="G3" s="113"/>
      <c r="H3" s="113"/>
      <c r="I3" s="113"/>
      <c r="J3" s="113"/>
      <c r="K3" s="113"/>
      <c r="L3" s="113"/>
      <c r="M3" s="113"/>
    </row>
    <row r="4" spans="1:13" ht="14.6">
      <c r="A4" s="61"/>
      <c r="B4" s="61"/>
      <c r="C4" s="71"/>
      <c r="D4" s="652"/>
      <c r="E4" s="653"/>
      <c r="F4" s="653"/>
      <c r="G4" s="653"/>
      <c r="H4" s="653"/>
      <c r="I4" s="653"/>
      <c r="J4" s="653"/>
      <c r="K4" s="653"/>
      <c r="L4" s="61"/>
      <c r="M4" s="61"/>
    </row>
    <row r="5" spans="1:13">
      <c r="A5" s="61"/>
      <c r="B5" s="61"/>
      <c r="C5" s="61"/>
      <c r="D5" s="61"/>
      <c r="E5" s="61"/>
      <c r="F5" s="61"/>
      <c r="G5" s="61"/>
      <c r="H5" s="61"/>
      <c r="I5" s="61"/>
      <c r="J5" s="61"/>
      <c r="K5" s="61"/>
      <c r="L5" s="61"/>
      <c r="M5" s="61"/>
    </row>
    <row r="6" spans="1:13" ht="14.15" customHeight="1">
      <c r="A6" s="61"/>
      <c r="B6" s="322" t="s">
        <v>173</v>
      </c>
      <c r="C6" s="342"/>
      <c r="D6" s="223" t="s">
        <v>87</v>
      </c>
      <c r="E6" s="223" t="s">
        <v>94</v>
      </c>
      <c r="F6" s="223" t="s">
        <v>95</v>
      </c>
      <c r="G6" s="223" t="s">
        <v>96</v>
      </c>
      <c r="H6" s="223" t="s">
        <v>97</v>
      </c>
      <c r="I6" s="223" t="s">
        <v>220</v>
      </c>
      <c r="J6" s="223" t="s">
        <v>221</v>
      </c>
      <c r="K6" s="223" t="s">
        <v>222</v>
      </c>
      <c r="L6" s="61"/>
      <c r="M6" s="61"/>
    </row>
    <row r="7" spans="1:13" ht="72.900000000000006">
      <c r="A7" s="61"/>
      <c r="B7" s="226"/>
      <c r="C7" s="341"/>
      <c r="D7" s="223" t="s">
        <v>316</v>
      </c>
      <c r="E7" s="223" t="s">
        <v>317</v>
      </c>
      <c r="F7" s="223" t="s">
        <v>318</v>
      </c>
      <c r="G7" s="223" t="s">
        <v>319</v>
      </c>
      <c r="H7" s="223" t="s">
        <v>320</v>
      </c>
      <c r="I7" s="223" t="s">
        <v>321</v>
      </c>
      <c r="J7" s="223" t="s">
        <v>322</v>
      </c>
      <c r="K7" s="223" t="s">
        <v>323</v>
      </c>
      <c r="L7" s="61"/>
      <c r="M7" s="61"/>
    </row>
    <row r="8" spans="1:13" ht="14.6">
      <c r="A8" s="61"/>
      <c r="B8" s="180" t="s">
        <v>324</v>
      </c>
      <c r="C8" s="34" t="s">
        <v>325</v>
      </c>
      <c r="D8" s="132" t="s">
        <v>1160</v>
      </c>
      <c r="E8" s="132" t="s">
        <v>1160</v>
      </c>
      <c r="F8" s="132" t="s">
        <v>1160</v>
      </c>
      <c r="G8" s="67" t="s">
        <v>1164</v>
      </c>
      <c r="H8" s="132" t="s">
        <v>1160</v>
      </c>
      <c r="I8" s="132" t="s">
        <v>1160</v>
      </c>
      <c r="J8" s="132" t="s">
        <v>1160</v>
      </c>
      <c r="K8" s="132" t="s">
        <v>1160</v>
      </c>
      <c r="L8" s="61"/>
      <c r="M8" s="61"/>
    </row>
    <row r="9" spans="1:13" ht="14.6">
      <c r="A9" s="61"/>
      <c r="B9" s="67" t="s">
        <v>326</v>
      </c>
      <c r="C9" s="34" t="s">
        <v>327</v>
      </c>
      <c r="D9" s="132" t="s">
        <v>1160</v>
      </c>
      <c r="E9" s="132" t="s">
        <v>1160</v>
      </c>
      <c r="F9" s="132" t="s">
        <v>1160</v>
      </c>
      <c r="G9" s="67" t="s">
        <v>1164</v>
      </c>
      <c r="H9" s="132" t="s">
        <v>1160</v>
      </c>
      <c r="I9" s="132" t="s">
        <v>1160</v>
      </c>
      <c r="J9" s="132" t="s">
        <v>1160</v>
      </c>
      <c r="K9" s="132" t="s">
        <v>1160</v>
      </c>
      <c r="L9" s="61"/>
      <c r="M9" s="61"/>
    </row>
    <row r="10" spans="1:13" ht="14.6">
      <c r="A10" s="61"/>
      <c r="B10" s="67" t="s">
        <v>88</v>
      </c>
      <c r="C10" s="34" t="s">
        <v>328</v>
      </c>
      <c r="D10" s="68">
        <v>669.49993999999992</v>
      </c>
      <c r="E10" s="68">
        <v>3744.4033399999998</v>
      </c>
      <c r="F10" s="132" t="s">
        <v>1160</v>
      </c>
      <c r="G10" s="67" t="s">
        <v>1164</v>
      </c>
      <c r="H10" s="68">
        <v>27839.634381</v>
      </c>
      <c r="I10" s="68">
        <v>6179.4645919999994</v>
      </c>
      <c r="J10" s="68">
        <v>6179.4645919999994</v>
      </c>
      <c r="K10" s="68">
        <v>2111.6036319999998</v>
      </c>
      <c r="L10" s="61"/>
      <c r="M10" s="61"/>
    </row>
    <row r="11" spans="1:13" ht="14.6">
      <c r="A11" s="61"/>
      <c r="B11" s="67" t="s">
        <v>90</v>
      </c>
      <c r="C11" s="34" t="s">
        <v>329</v>
      </c>
      <c r="D11" s="132" t="s">
        <v>1160</v>
      </c>
      <c r="E11" s="132" t="s">
        <v>1160</v>
      </c>
      <c r="F11" s="132" t="s">
        <v>1160</v>
      </c>
      <c r="G11" s="132" t="s">
        <v>1160</v>
      </c>
      <c r="H11" s="132" t="s">
        <v>1160</v>
      </c>
      <c r="I11" s="132" t="s">
        <v>1160</v>
      </c>
      <c r="J11" s="132" t="s">
        <v>1160</v>
      </c>
      <c r="K11" s="132" t="s">
        <v>1160</v>
      </c>
      <c r="L11" s="61"/>
      <c r="M11" s="61"/>
    </row>
    <row r="12" spans="1:13" ht="14.6">
      <c r="A12" s="61"/>
      <c r="B12" s="67" t="s">
        <v>330</v>
      </c>
      <c r="C12" s="34" t="s">
        <v>331</v>
      </c>
      <c r="D12" s="132" t="s">
        <v>1160</v>
      </c>
      <c r="E12" s="132" t="s">
        <v>1160</v>
      </c>
      <c r="F12" s="132" t="s">
        <v>1160</v>
      </c>
      <c r="G12" s="132" t="s">
        <v>1160</v>
      </c>
      <c r="H12" s="132" t="s">
        <v>1160</v>
      </c>
      <c r="I12" s="132" t="s">
        <v>1160</v>
      </c>
      <c r="J12" s="132" t="s">
        <v>1160</v>
      </c>
      <c r="K12" s="132" t="s">
        <v>1160</v>
      </c>
      <c r="L12" s="61"/>
      <c r="M12" s="61"/>
    </row>
    <row r="13" spans="1:13" ht="14.6">
      <c r="A13" s="61"/>
      <c r="B13" s="67" t="s">
        <v>332</v>
      </c>
      <c r="C13" s="34" t="s">
        <v>333</v>
      </c>
      <c r="D13" s="132" t="s">
        <v>1160</v>
      </c>
      <c r="E13" s="132" t="s">
        <v>1160</v>
      </c>
      <c r="F13" s="132" t="s">
        <v>1160</v>
      </c>
      <c r="G13" s="132" t="s">
        <v>1160</v>
      </c>
      <c r="H13" s="132" t="s">
        <v>1160</v>
      </c>
      <c r="I13" s="132" t="s">
        <v>1160</v>
      </c>
      <c r="J13" s="132" t="s">
        <v>1160</v>
      </c>
      <c r="K13" s="132" t="s">
        <v>1160</v>
      </c>
      <c r="L13" s="61"/>
      <c r="M13" s="61"/>
    </row>
    <row r="14" spans="1:13" ht="14.6">
      <c r="A14" s="61"/>
      <c r="B14" s="67" t="s">
        <v>334</v>
      </c>
      <c r="C14" s="34" t="s">
        <v>335</v>
      </c>
      <c r="D14" s="132" t="s">
        <v>1160</v>
      </c>
      <c r="E14" s="132" t="s">
        <v>1160</v>
      </c>
      <c r="F14" s="132" t="s">
        <v>1160</v>
      </c>
      <c r="G14" s="132" t="s">
        <v>1160</v>
      </c>
      <c r="H14" s="132" t="s">
        <v>1160</v>
      </c>
      <c r="I14" s="132" t="s">
        <v>1160</v>
      </c>
      <c r="J14" s="132" t="s">
        <v>1160</v>
      </c>
      <c r="K14" s="132" t="s">
        <v>1160</v>
      </c>
      <c r="L14" s="61"/>
      <c r="M14" s="61"/>
    </row>
    <row r="15" spans="1:13" ht="14.6">
      <c r="A15" s="61"/>
      <c r="B15" s="67" t="s">
        <v>92</v>
      </c>
      <c r="C15" s="34" t="s">
        <v>336</v>
      </c>
      <c r="D15" s="132" t="s">
        <v>1160</v>
      </c>
      <c r="E15" s="132" t="s">
        <v>1160</v>
      </c>
      <c r="F15" s="132" t="s">
        <v>1160</v>
      </c>
      <c r="G15" s="132" t="s">
        <v>1160</v>
      </c>
      <c r="H15" s="132" t="s">
        <v>1160</v>
      </c>
      <c r="I15" s="132" t="s">
        <v>1160</v>
      </c>
      <c r="J15" s="132" t="s">
        <v>1160</v>
      </c>
      <c r="K15" s="132" t="s">
        <v>1160</v>
      </c>
      <c r="L15" s="61"/>
      <c r="M15" s="61"/>
    </row>
    <row r="16" spans="1:13" ht="14.6">
      <c r="A16" s="61"/>
      <c r="B16" s="67" t="s">
        <v>103</v>
      </c>
      <c r="C16" s="34" t="s">
        <v>337</v>
      </c>
      <c r="D16" s="132" t="s">
        <v>1160</v>
      </c>
      <c r="E16" s="132" t="s">
        <v>1160</v>
      </c>
      <c r="F16" s="132" t="s">
        <v>1160</v>
      </c>
      <c r="G16" s="132" t="s">
        <v>1160</v>
      </c>
      <c r="H16" s="132" t="s">
        <v>1160</v>
      </c>
      <c r="I16" s="132" t="s">
        <v>1160</v>
      </c>
      <c r="J16" s="132" t="s">
        <v>1160</v>
      </c>
      <c r="K16" s="132" t="s">
        <v>1160</v>
      </c>
      <c r="L16" s="61"/>
      <c r="M16" s="61"/>
    </row>
    <row r="17" spans="1:13" ht="14.6">
      <c r="A17" s="61"/>
      <c r="B17" s="67" t="s">
        <v>105</v>
      </c>
      <c r="C17" s="34" t="s">
        <v>338</v>
      </c>
      <c r="D17" s="132" t="s">
        <v>1160</v>
      </c>
      <c r="E17" s="132" t="s">
        <v>1160</v>
      </c>
      <c r="F17" s="132" t="s">
        <v>1160</v>
      </c>
      <c r="G17" s="132" t="s">
        <v>1160</v>
      </c>
      <c r="H17" s="132" t="s">
        <v>1160</v>
      </c>
      <c r="I17" s="132" t="s">
        <v>1160</v>
      </c>
      <c r="J17" s="132" t="s">
        <v>1160</v>
      </c>
      <c r="K17" s="132" t="s">
        <v>1160</v>
      </c>
      <c r="L17" s="61"/>
      <c r="M17" s="61"/>
    </row>
    <row r="18" spans="1:13" ht="14.15" customHeight="1">
      <c r="A18" s="61"/>
      <c r="B18" s="67" t="s">
        <v>107</v>
      </c>
      <c r="C18" s="34" t="s">
        <v>217</v>
      </c>
      <c r="D18" s="132" t="s">
        <v>1160</v>
      </c>
      <c r="E18" s="132" t="s">
        <v>1160</v>
      </c>
      <c r="F18" s="132" t="s">
        <v>1160</v>
      </c>
      <c r="G18" s="132" t="s">
        <v>1160</v>
      </c>
      <c r="H18" s="68">
        <v>27839.634381</v>
      </c>
      <c r="I18" s="68">
        <v>6179.4645919999994</v>
      </c>
      <c r="J18" s="68">
        <v>6179.4645919999994</v>
      </c>
      <c r="K18" s="68">
        <v>2111.6036319999998</v>
      </c>
      <c r="L18" s="61"/>
      <c r="M18" s="61"/>
    </row>
    <row r="19" spans="1:13">
      <c r="A19" s="61"/>
      <c r="B19" s="61"/>
      <c r="C19" s="61"/>
      <c r="D19" s="61"/>
      <c r="E19" s="61"/>
      <c r="F19" s="61"/>
      <c r="G19" s="61"/>
      <c r="H19" s="61"/>
      <c r="I19" s="61"/>
      <c r="J19" s="61"/>
      <c r="K19" s="61"/>
      <c r="L19" s="61"/>
      <c r="M19" s="61"/>
    </row>
  </sheetData>
  <mergeCells count="2">
    <mergeCell ref="B3:D3"/>
    <mergeCell ref="D4:K4"/>
  </mergeCells>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ColWidth="9.15234375" defaultRowHeight="12.9"/>
  <cols>
    <col min="1" max="1" width="9.15234375" style="79"/>
    <col min="2" max="2" width="7.84375" style="79" customWidth="1"/>
    <col min="3" max="3" width="79.53515625" style="79" customWidth="1"/>
    <col min="4" max="4" width="46.3828125" style="79" customWidth="1"/>
    <col min="5" max="5" width="40.84375" style="79" customWidth="1"/>
    <col min="6" max="16384" width="9.15234375" style="79"/>
  </cols>
  <sheetData>
    <row r="1" spans="1:7" s="385" customFormat="1" ht="16" customHeight="1">
      <c r="A1" s="386" t="s">
        <v>1145</v>
      </c>
      <c r="B1" s="386"/>
      <c r="C1" s="386"/>
      <c r="D1" s="387"/>
      <c r="E1" s="84"/>
      <c r="F1" s="388"/>
      <c r="G1" s="388"/>
    </row>
    <row r="2" spans="1:7">
      <c r="B2" s="78"/>
      <c r="C2" s="78"/>
      <c r="D2" s="78"/>
      <c r="E2" s="78"/>
    </row>
    <row r="3" spans="1:7" s="118" customFormat="1" ht="20.6">
      <c r="A3" s="117"/>
      <c r="B3" s="582" t="s">
        <v>1125</v>
      </c>
      <c r="C3" s="609"/>
      <c r="D3" s="609"/>
      <c r="E3" s="117"/>
    </row>
    <row r="4" spans="1:7" s="116" customFormat="1" ht="19" customHeight="1">
      <c r="B4" s="159"/>
      <c r="C4" s="160"/>
      <c r="D4" s="115"/>
      <c r="E4" s="115"/>
    </row>
    <row r="5" spans="1:7">
      <c r="B5" s="78"/>
      <c r="C5" s="78"/>
      <c r="D5" s="78"/>
      <c r="E5" s="78"/>
    </row>
    <row r="6" spans="1:7" ht="14.6">
      <c r="B6" s="380" t="s">
        <v>173</v>
      </c>
      <c r="C6" s="344"/>
      <c r="D6" s="340" t="s">
        <v>87</v>
      </c>
      <c r="E6" s="189" t="s">
        <v>94</v>
      </c>
    </row>
    <row r="7" spans="1:7" ht="14.6">
      <c r="B7" s="343"/>
      <c r="C7" s="238"/>
      <c r="D7" s="346" t="s">
        <v>841</v>
      </c>
      <c r="E7" s="245" t="s">
        <v>323</v>
      </c>
    </row>
    <row r="8" spans="1:7" ht="14.6">
      <c r="B8" s="176" t="s">
        <v>88</v>
      </c>
      <c r="C8" s="178" t="s">
        <v>1056</v>
      </c>
      <c r="D8" s="132" t="s">
        <v>1160</v>
      </c>
      <c r="E8" s="132" t="s">
        <v>1160</v>
      </c>
    </row>
    <row r="9" spans="1:7" ht="14.6">
      <c r="B9" s="11" t="s">
        <v>90</v>
      </c>
      <c r="C9" s="12" t="s">
        <v>1057</v>
      </c>
      <c r="D9" s="512" t="s">
        <v>1160</v>
      </c>
      <c r="E9" s="132" t="s">
        <v>1160</v>
      </c>
    </row>
    <row r="10" spans="1:7" ht="14.6">
      <c r="B10" s="11" t="s">
        <v>92</v>
      </c>
      <c r="C10" s="12" t="s">
        <v>1058</v>
      </c>
      <c r="D10" s="512" t="s">
        <v>1160</v>
      </c>
      <c r="E10" s="132" t="s">
        <v>1160</v>
      </c>
    </row>
    <row r="11" spans="1:7" ht="14.6">
      <c r="B11" s="11" t="s">
        <v>103</v>
      </c>
      <c r="C11" s="12" t="s">
        <v>1059</v>
      </c>
      <c r="D11" s="111">
        <v>6179</v>
      </c>
      <c r="E11" s="111">
        <v>3048</v>
      </c>
    </row>
    <row r="12" spans="1:7" ht="14.6">
      <c r="B12" s="11" t="s">
        <v>1038</v>
      </c>
      <c r="C12" s="12" t="s">
        <v>1060</v>
      </c>
      <c r="D12" s="132" t="s">
        <v>1160</v>
      </c>
      <c r="E12" s="132" t="s">
        <v>1160</v>
      </c>
    </row>
    <row r="13" spans="1:7" ht="14.6">
      <c r="B13" s="11" t="s">
        <v>105</v>
      </c>
      <c r="C13" s="12" t="s">
        <v>1061</v>
      </c>
      <c r="D13" s="111">
        <v>6179</v>
      </c>
      <c r="E13" s="111">
        <v>3048</v>
      </c>
    </row>
    <row r="14" spans="1:7">
      <c r="B14" s="78"/>
      <c r="C14" s="78"/>
      <c r="D14" s="78"/>
      <c r="E14" s="78"/>
    </row>
  </sheetData>
  <mergeCells count="1">
    <mergeCell ref="B3:D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ColWidth="9.15234375" defaultRowHeight="12.9"/>
  <cols>
    <col min="1" max="1" width="9.15234375" style="79"/>
    <col min="2" max="2" width="9" style="79" customWidth="1"/>
    <col min="3" max="3" width="23.53515625" style="79" customWidth="1"/>
    <col min="4" max="4" width="38.3828125" style="79" customWidth="1"/>
    <col min="5" max="5" width="32.15234375" style="79" customWidth="1"/>
    <col min="6" max="6" width="30.84375" style="79" customWidth="1"/>
    <col min="7" max="7" width="28.84375" style="79" customWidth="1"/>
    <col min="8" max="10" width="29.3828125" style="79" customWidth="1"/>
    <col min="11" max="11" width="31.15234375" style="79" customWidth="1"/>
    <col min="12" max="12" width="9" style="79" customWidth="1"/>
    <col min="13" max="16384" width="9.15234375" style="79"/>
  </cols>
  <sheetData>
    <row r="1" spans="1:12" s="385" customFormat="1" ht="16" customHeight="1">
      <c r="A1" s="386" t="s">
        <v>1145</v>
      </c>
      <c r="B1" s="386"/>
      <c r="C1" s="386"/>
      <c r="D1" s="387"/>
      <c r="E1" s="84"/>
      <c r="F1" s="388"/>
      <c r="G1" s="388"/>
    </row>
    <row r="2" spans="1:12" ht="16" customHeight="1">
      <c r="B2" s="78"/>
      <c r="C2" s="78"/>
      <c r="D2" s="78"/>
      <c r="E2" s="78"/>
      <c r="F2" s="78"/>
      <c r="G2" s="78"/>
      <c r="H2" s="78"/>
      <c r="I2" s="78"/>
      <c r="J2" s="78"/>
      <c r="K2" s="78"/>
      <c r="L2" s="78"/>
    </row>
    <row r="3" spans="1:12" s="118" customFormat="1" ht="20.6">
      <c r="A3" s="117"/>
      <c r="B3" s="582" t="s">
        <v>1126</v>
      </c>
      <c r="C3" s="609"/>
      <c r="D3" s="609"/>
      <c r="E3" s="117"/>
    </row>
    <row r="4" spans="1:12" ht="15" customHeight="1">
      <c r="B4" s="78"/>
      <c r="C4" s="78"/>
      <c r="D4" s="78"/>
      <c r="E4" s="78"/>
      <c r="F4" s="78"/>
      <c r="G4" s="78"/>
      <c r="H4" s="78"/>
      <c r="I4" s="78"/>
      <c r="J4" s="78"/>
      <c r="K4" s="78"/>
      <c r="L4" s="78"/>
    </row>
    <row r="5" spans="1:12" ht="16" customHeight="1">
      <c r="B5" s="78"/>
      <c r="C5" s="78"/>
      <c r="D5" s="78"/>
      <c r="E5" s="78"/>
      <c r="F5" s="78"/>
      <c r="G5" s="78"/>
      <c r="H5" s="78"/>
      <c r="I5" s="78"/>
      <c r="J5" s="78"/>
      <c r="K5" s="78"/>
      <c r="L5" s="78"/>
    </row>
    <row r="6" spans="1:12" ht="15" customHeight="1">
      <c r="B6" s="191" t="s">
        <v>173</v>
      </c>
      <c r="C6" s="627" t="s">
        <v>840</v>
      </c>
      <c r="D6" s="661"/>
      <c r="E6" s="189" t="s">
        <v>87</v>
      </c>
      <c r="F6" s="189" t="s">
        <v>94</v>
      </c>
      <c r="G6" s="189" t="s">
        <v>95</v>
      </c>
      <c r="H6" s="189" t="s">
        <v>96</v>
      </c>
      <c r="I6" s="189" t="s">
        <v>97</v>
      </c>
      <c r="J6" s="189" t="s">
        <v>220</v>
      </c>
      <c r="K6" s="189" t="s">
        <v>221</v>
      </c>
      <c r="L6" s="78"/>
    </row>
    <row r="7" spans="1:12" ht="29.15" customHeight="1">
      <c r="B7" s="207"/>
      <c r="C7" s="687"/>
      <c r="D7" s="688"/>
      <c r="E7" s="248" t="s">
        <v>841</v>
      </c>
      <c r="F7" s="248" t="s">
        <v>842</v>
      </c>
      <c r="G7" s="248" t="s">
        <v>843</v>
      </c>
      <c r="H7" s="248" t="s">
        <v>844</v>
      </c>
      <c r="I7" s="248" t="s">
        <v>845</v>
      </c>
      <c r="J7" s="248" t="s">
        <v>323</v>
      </c>
      <c r="K7" s="248" t="s">
        <v>858</v>
      </c>
      <c r="L7" s="78"/>
    </row>
    <row r="8" spans="1:12" ht="30" customHeight="1">
      <c r="B8" s="186" t="s">
        <v>847</v>
      </c>
      <c r="C8" s="17" t="s">
        <v>917</v>
      </c>
      <c r="D8" s="96"/>
      <c r="E8" s="96"/>
      <c r="F8" s="96"/>
      <c r="G8" s="96"/>
      <c r="H8" s="96"/>
      <c r="I8" s="96"/>
      <c r="J8" s="96"/>
      <c r="K8" s="96"/>
      <c r="L8" s="78"/>
    </row>
    <row r="9" spans="1:12" ht="15" customHeight="1">
      <c r="B9" s="80" t="s">
        <v>88</v>
      </c>
      <c r="C9" s="96"/>
      <c r="D9" s="80" t="s">
        <v>848</v>
      </c>
      <c r="E9" s="513">
        <v>7465</v>
      </c>
      <c r="F9" s="514">
        <v>5.9999999999999995E-4</v>
      </c>
      <c r="G9" s="130">
        <v>35</v>
      </c>
      <c r="H9" s="147">
        <v>0.45</v>
      </c>
      <c r="I9" s="153">
        <v>2.5</v>
      </c>
      <c r="J9" s="98">
        <v>2354</v>
      </c>
      <c r="K9" s="517">
        <v>0.31530000000000002</v>
      </c>
      <c r="L9" s="78"/>
    </row>
    <row r="10" spans="1:12" ht="15" customHeight="1">
      <c r="B10" s="97" t="s">
        <v>90</v>
      </c>
      <c r="C10" s="96"/>
      <c r="D10" s="80" t="s">
        <v>849</v>
      </c>
      <c r="E10" s="513">
        <v>237</v>
      </c>
      <c r="F10" s="514">
        <v>1.6000000000000001E-3</v>
      </c>
      <c r="G10" s="130">
        <v>2</v>
      </c>
      <c r="H10" s="147">
        <v>0.45</v>
      </c>
      <c r="I10" s="153">
        <v>2.5</v>
      </c>
      <c r="J10" s="98">
        <v>130</v>
      </c>
      <c r="K10" s="517">
        <v>0.54920000000000002</v>
      </c>
      <c r="L10" s="78"/>
    </row>
    <row r="11" spans="1:12" ht="15" customHeight="1">
      <c r="B11" s="97" t="s">
        <v>92</v>
      </c>
      <c r="C11" s="96"/>
      <c r="D11" s="80" t="s">
        <v>850</v>
      </c>
      <c r="E11" s="513" t="s">
        <v>1160</v>
      </c>
      <c r="F11" s="513" t="s">
        <v>1160</v>
      </c>
      <c r="G11" s="513" t="s">
        <v>1160</v>
      </c>
      <c r="H11" s="513" t="s">
        <v>1160</v>
      </c>
      <c r="I11" s="515" t="s">
        <v>1160</v>
      </c>
      <c r="J11" s="515" t="s">
        <v>1160</v>
      </c>
      <c r="K11" s="518"/>
      <c r="L11" s="78"/>
    </row>
    <row r="12" spans="1:12" ht="15" customHeight="1">
      <c r="B12" s="97" t="s">
        <v>103</v>
      </c>
      <c r="C12" s="96"/>
      <c r="D12" s="80" t="s">
        <v>851</v>
      </c>
      <c r="E12" s="513">
        <v>5</v>
      </c>
      <c r="F12" s="514">
        <v>5.0000000000000001E-3</v>
      </c>
      <c r="G12" s="130">
        <v>1</v>
      </c>
      <c r="H12" s="147">
        <v>0.45</v>
      </c>
      <c r="I12" s="153">
        <v>2.5</v>
      </c>
      <c r="J12" s="98">
        <v>5</v>
      </c>
      <c r="K12" s="517">
        <v>0.96889999999999998</v>
      </c>
      <c r="L12" s="78"/>
    </row>
    <row r="13" spans="1:12" ht="15" customHeight="1">
      <c r="B13" s="97" t="s">
        <v>105</v>
      </c>
      <c r="C13" s="96"/>
      <c r="D13" s="80" t="s">
        <v>852</v>
      </c>
      <c r="E13" s="513" t="s">
        <v>1160</v>
      </c>
      <c r="F13" s="513" t="s">
        <v>1160</v>
      </c>
      <c r="G13" s="513" t="s">
        <v>1160</v>
      </c>
      <c r="H13" s="513" t="s">
        <v>1160</v>
      </c>
      <c r="I13" s="515" t="s">
        <v>1160</v>
      </c>
      <c r="J13" s="515" t="s">
        <v>1160</v>
      </c>
      <c r="K13" s="518"/>
      <c r="L13" s="78"/>
    </row>
    <row r="14" spans="1:12" ht="15" customHeight="1">
      <c r="B14" s="97" t="s">
        <v>107</v>
      </c>
      <c r="C14" s="96"/>
      <c r="D14" s="80" t="s">
        <v>853</v>
      </c>
      <c r="E14" s="513" t="s">
        <v>1160</v>
      </c>
      <c r="F14" s="513" t="s">
        <v>1160</v>
      </c>
      <c r="G14" s="513" t="s">
        <v>1160</v>
      </c>
      <c r="H14" s="513" t="s">
        <v>1160</v>
      </c>
      <c r="I14" s="515" t="s">
        <v>1160</v>
      </c>
      <c r="J14" s="515" t="s">
        <v>1160</v>
      </c>
      <c r="K14" s="518"/>
      <c r="L14" s="78"/>
    </row>
    <row r="15" spans="1:12" ht="15" customHeight="1">
      <c r="B15" s="97" t="s">
        <v>109</v>
      </c>
      <c r="C15" s="96"/>
      <c r="D15" s="80" t="s">
        <v>854</v>
      </c>
      <c r="E15" s="513" t="s">
        <v>1160</v>
      </c>
      <c r="F15" s="513" t="s">
        <v>1160</v>
      </c>
      <c r="G15" s="513" t="s">
        <v>1160</v>
      </c>
      <c r="H15" s="513" t="s">
        <v>1160</v>
      </c>
      <c r="I15" s="515" t="s">
        <v>1160</v>
      </c>
      <c r="J15" s="515" t="s">
        <v>1160</v>
      </c>
      <c r="K15" s="518"/>
      <c r="L15" s="78"/>
    </row>
    <row r="16" spans="1:12" ht="15" customHeight="1">
      <c r="B16" s="97" t="s">
        <v>121</v>
      </c>
      <c r="C16" s="96"/>
      <c r="D16" s="80" t="s">
        <v>855</v>
      </c>
      <c r="E16" s="513" t="s">
        <v>1160</v>
      </c>
      <c r="F16" s="513" t="s">
        <v>1160</v>
      </c>
      <c r="G16" s="513" t="s">
        <v>1160</v>
      </c>
      <c r="H16" s="513" t="s">
        <v>1160</v>
      </c>
      <c r="I16" s="513" t="s">
        <v>1160</v>
      </c>
      <c r="J16" s="513" t="s">
        <v>1160</v>
      </c>
      <c r="K16" s="518"/>
      <c r="L16" s="78"/>
    </row>
    <row r="17" spans="2:12" ht="15" customHeight="1">
      <c r="B17" s="97" t="s">
        <v>856</v>
      </c>
      <c r="C17" s="96"/>
      <c r="D17" s="80" t="s">
        <v>1063</v>
      </c>
      <c r="E17" s="513">
        <v>7707</v>
      </c>
      <c r="F17" s="514">
        <v>6.9999999999999999E-4</v>
      </c>
      <c r="G17" s="130">
        <v>38</v>
      </c>
      <c r="H17" s="147">
        <v>0.45</v>
      </c>
      <c r="I17" s="153">
        <v>2.5</v>
      </c>
      <c r="J17" s="98">
        <v>2489</v>
      </c>
      <c r="K17" s="517">
        <v>0.32300000000000001</v>
      </c>
      <c r="L17" s="78"/>
    </row>
    <row r="18" spans="2:12" ht="16" customHeight="1">
      <c r="B18" s="80" t="s">
        <v>859</v>
      </c>
      <c r="C18" s="691" t="s">
        <v>857</v>
      </c>
      <c r="D18" s="625"/>
      <c r="E18" s="513">
        <v>7710</v>
      </c>
      <c r="F18" s="514">
        <v>6.9999999999999999E-4</v>
      </c>
      <c r="G18" s="513">
        <v>39</v>
      </c>
      <c r="H18" s="147">
        <v>0.45</v>
      </c>
      <c r="I18" s="153">
        <v>2.5</v>
      </c>
      <c r="J18" s="98">
        <v>2491</v>
      </c>
      <c r="K18" s="519">
        <v>0.32300000000000001</v>
      </c>
      <c r="L18" s="78"/>
    </row>
    <row r="19" spans="2:12" ht="16" customHeight="1">
      <c r="B19" s="78"/>
      <c r="C19" s="78"/>
      <c r="D19" s="78"/>
      <c r="E19" s="78"/>
      <c r="F19" s="151"/>
      <c r="G19" s="78"/>
      <c r="H19" s="78"/>
      <c r="I19" s="155"/>
      <c r="J19" s="78"/>
      <c r="K19" s="78"/>
      <c r="L19" s="78"/>
    </row>
    <row r="20" spans="2:12" ht="16" customHeight="1">
      <c r="B20" s="78"/>
      <c r="C20" s="78"/>
      <c r="D20" s="78"/>
      <c r="E20" s="78"/>
      <c r="F20" s="151"/>
      <c r="G20" s="78"/>
      <c r="H20" s="78"/>
      <c r="I20" s="155"/>
      <c r="J20" s="78"/>
      <c r="K20" s="78"/>
      <c r="L20" s="78"/>
    </row>
    <row r="21" spans="2:12" ht="15" customHeight="1">
      <c r="C21" s="78"/>
      <c r="D21" s="78"/>
      <c r="E21" s="78"/>
      <c r="F21" s="151"/>
      <c r="G21" s="78"/>
      <c r="H21" s="78"/>
      <c r="I21" s="155"/>
      <c r="J21" s="78"/>
      <c r="K21" s="78"/>
      <c r="L21" s="78"/>
    </row>
    <row r="22" spans="2:12" ht="16" customHeight="1">
      <c r="B22" s="78"/>
      <c r="C22" s="78"/>
      <c r="D22" s="78"/>
      <c r="E22" s="78"/>
      <c r="F22" s="151"/>
      <c r="G22" s="78"/>
      <c r="H22" s="78"/>
      <c r="I22" s="155"/>
      <c r="J22" s="78"/>
      <c r="K22" s="78"/>
      <c r="L22" s="78"/>
    </row>
    <row r="23" spans="2:12" ht="15" customHeight="1">
      <c r="B23" s="191" t="s">
        <v>173</v>
      </c>
      <c r="C23" s="627" t="s">
        <v>840</v>
      </c>
      <c r="D23" s="661"/>
      <c r="E23" s="189" t="s">
        <v>87</v>
      </c>
      <c r="F23" s="250" t="s">
        <v>94</v>
      </c>
      <c r="G23" s="189" t="s">
        <v>95</v>
      </c>
      <c r="H23" s="189" t="s">
        <v>96</v>
      </c>
      <c r="I23" s="283" t="s">
        <v>97</v>
      </c>
      <c r="J23" s="189" t="s">
        <v>220</v>
      </c>
      <c r="K23" s="189" t="s">
        <v>221</v>
      </c>
      <c r="L23" s="78"/>
    </row>
    <row r="24" spans="2:12" ht="29.15" customHeight="1">
      <c r="B24" s="207"/>
      <c r="C24" s="687"/>
      <c r="D24" s="688"/>
      <c r="E24" s="248" t="s">
        <v>841</v>
      </c>
      <c r="F24" s="284" t="s">
        <v>842</v>
      </c>
      <c r="G24" s="248" t="s">
        <v>843</v>
      </c>
      <c r="H24" s="248" t="s">
        <v>844</v>
      </c>
      <c r="I24" s="285" t="s">
        <v>845</v>
      </c>
      <c r="J24" s="248" t="s">
        <v>323</v>
      </c>
      <c r="K24" s="248" t="s">
        <v>846</v>
      </c>
      <c r="L24" s="78"/>
    </row>
    <row r="25" spans="2:12" ht="30" customHeight="1">
      <c r="B25" s="186" t="s">
        <v>847</v>
      </c>
      <c r="C25" s="17" t="s">
        <v>1094</v>
      </c>
      <c r="D25" s="96"/>
      <c r="E25" s="96"/>
      <c r="F25" s="152"/>
      <c r="G25" s="96"/>
      <c r="H25" s="96"/>
      <c r="I25" s="156"/>
      <c r="J25" s="96"/>
      <c r="K25" s="96"/>
      <c r="L25" s="78"/>
    </row>
    <row r="26" spans="2:12" ht="15" customHeight="1">
      <c r="B26" s="80" t="s">
        <v>88</v>
      </c>
      <c r="C26" s="96"/>
      <c r="D26" s="80" t="s">
        <v>848</v>
      </c>
      <c r="E26" s="131" t="s">
        <v>1160</v>
      </c>
      <c r="F26" s="131" t="s">
        <v>1160</v>
      </c>
      <c r="G26" s="131" t="s">
        <v>1160</v>
      </c>
      <c r="H26" s="131" t="s">
        <v>1160</v>
      </c>
      <c r="I26" s="131" t="s">
        <v>1160</v>
      </c>
      <c r="J26" s="131" t="s">
        <v>1160</v>
      </c>
      <c r="K26" s="131" t="s">
        <v>1160</v>
      </c>
      <c r="L26" s="78"/>
    </row>
    <row r="27" spans="2:12" ht="15" customHeight="1">
      <c r="B27" s="97" t="s">
        <v>90</v>
      </c>
      <c r="C27" s="96"/>
      <c r="D27" s="80" t="s">
        <v>849</v>
      </c>
      <c r="E27" s="89">
        <v>3</v>
      </c>
      <c r="F27" s="150">
        <v>1.6000000000000001E-3</v>
      </c>
      <c r="G27" s="87">
        <v>1</v>
      </c>
      <c r="H27" s="147">
        <v>0.45</v>
      </c>
      <c r="I27" s="154">
        <v>2.5</v>
      </c>
      <c r="J27" s="98">
        <v>2</v>
      </c>
      <c r="K27" s="516">
        <v>0.55000000000000004</v>
      </c>
      <c r="L27" s="78"/>
    </row>
    <row r="28" spans="2:12" ht="15" customHeight="1">
      <c r="B28" s="97" t="s">
        <v>92</v>
      </c>
      <c r="C28" s="96"/>
      <c r="D28" s="80" t="s">
        <v>850</v>
      </c>
      <c r="E28" s="131" t="s">
        <v>1160</v>
      </c>
      <c r="F28" s="131" t="s">
        <v>1160</v>
      </c>
      <c r="G28" s="131" t="s">
        <v>1160</v>
      </c>
      <c r="H28" s="131" t="s">
        <v>1160</v>
      </c>
      <c r="I28" s="131" t="s">
        <v>1160</v>
      </c>
      <c r="J28" s="131" t="s">
        <v>1160</v>
      </c>
      <c r="K28" s="131" t="s">
        <v>1160</v>
      </c>
      <c r="L28" s="78"/>
    </row>
    <row r="29" spans="2:12" ht="15" customHeight="1">
      <c r="B29" s="97" t="s">
        <v>103</v>
      </c>
      <c r="C29" s="96"/>
      <c r="D29" s="80" t="s">
        <v>851</v>
      </c>
      <c r="E29" s="131" t="s">
        <v>1160</v>
      </c>
      <c r="F29" s="131" t="s">
        <v>1160</v>
      </c>
      <c r="G29" s="131" t="s">
        <v>1160</v>
      </c>
      <c r="H29" s="131" t="s">
        <v>1160</v>
      </c>
      <c r="I29" s="131" t="s">
        <v>1160</v>
      </c>
      <c r="J29" s="131" t="s">
        <v>1160</v>
      </c>
      <c r="K29" s="131" t="s">
        <v>1160</v>
      </c>
      <c r="L29" s="78"/>
    </row>
    <row r="30" spans="2:12" ht="15" customHeight="1">
      <c r="B30" s="97" t="s">
        <v>105</v>
      </c>
      <c r="C30" s="96"/>
      <c r="D30" s="80" t="s">
        <v>852</v>
      </c>
      <c r="E30" s="131" t="s">
        <v>1160</v>
      </c>
      <c r="F30" s="131" t="s">
        <v>1160</v>
      </c>
      <c r="G30" s="131" t="s">
        <v>1160</v>
      </c>
      <c r="H30" s="131" t="s">
        <v>1160</v>
      </c>
      <c r="I30" s="131" t="s">
        <v>1160</v>
      </c>
      <c r="J30" s="131" t="s">
        <v>1160</v>
      </c>
      <c r="K30" s="131" t="s">
        <v>1160</v>
      </c>
      <c r="L30" s="78"/>
    </row>
    <row r="31" spans="2:12" ht="15" customHeight="1">
      <c r="B31" s="97" t="s">
        <v>107</v>
      </c>
      <c r="C31" s="96"/>
      <c r="D31" s="80" t="s">
        <v>853</v>
      </c>
      <c r="E31" s="131" t="s">
        <v>1160</v>
      </c>
      <c r="F31" s="131" t="s">
        <v>1160</v>
      </c>
      <c r="G31" s="131" t="s">
        <v>1160</v>
      </c>
      <c r="H31" s="131" t="s">
        <v>1160</v>
      </c>
      <c r="I31" s="131" t="s">
        <v>1160</v>
      </c>
      <c r="J31" s="131" t="s">
        <v>1160</v>
      </c>
      <c r="K31" s="131" t="s">
        <v>1160</v>
      </c>
      <c r="L31" s="78"/>
    </row>
    <row r="32" spans="2:12" ht="15" customHeight="1">
      <c r="B32" s="97" t="s">
        <v>109</v>
      </c>
      <c r="C32" s="96"/>
      <c r="D32" s="80" t="s">
        <v>854</v>
      </c>
      <c r="E32" s="131" t="s">
        <v>1160</v>
      </c>
      <c r="F32" s="131" t="s">
        <v>1160</v>
      </c>
      <c r="G32" s="131" t="s">
        <v>1160</v>
      </c>
      <c r="H32" s="131" t="s">
        <v>1160</v>
      </c>
      <c r="I32" s="131" t="s">
        <v>1160</v>
      </c>
      <c r="J32" s="131" t="s">
        <v>1160</v>
      </c>
      <c r="K32" s="131" t="s">
        <v>1160</v>
      </c>
      <c r="L32" s="78"/>
    </row>
    <row r="33" spans="2:12" ht="15" customHeight="1">
      <c r="B33" s="97" t="s">
        <v>121</v>
      </c>
      <c r="C33" s="96"/>
      <c r="D33" s="80" t="s">
        <v>855</v>
      </c>
      <c r="E33" s="131" t="s">
        <v>1160</v>
      </c>
      <c r="F33" s="131" t="s">
        <v>1160</v>
      </c>
      <c r="G33" s="131" t="s">
        <v>1160</v>
      </c>
      <c r="H33" s="131" t="s">
        <v>1160</v>
      </c>
      <c r="I33" s="131" t="s">
        <v>1160</v>
      </c>
      <c r="J33" s="131" t="s">
        <v>1160</v>
      </c>
      <c r="K33" s="131" t="s">
        <v>1160</v>
      </c>
      <c r="L33" s="78"/>
    </row>
    <row r="34" spans="2:12" ht="15" customHeight="1">
      <c r="B34" s="97" t="s">
        <v>856</v>
      </c>
      <c r="C34" s="96"/>
      <c r="D34" s="80" t="s">
        <v>1064</v>
      </c>
      <c r="E34" s="89">
        <v>3</v>
      </c>
      <c r="F34" s="150">
        <v>1.6000000000000001E-3</v>
      </c>
      <c r="G34" s="131">
        <v>1</v>
      </c>
      <c r="H34" s="147">
        <v>0.45</v>
      </c>
      <c r="I34" s="154">
        <v>2.5</v>
      </c>
      <c r="J34" s="131">
        <v>2</v>
      </c>
      <c r="K34" s="516">
        <v>0.55000000000000004</v>
      </c>
      <c r="L34" s="78"/>
    </row>
    <row r="35" spans="2:12" ht="16" customHeight="1">
      <c r="B35" s="286" t="s">
        <v>859</v>
      </c>
      <c r="C35" s="689" t="s">
        <v>857</v>
      </c>
      <c r="D35" s="690"/>
      <c r="E35" s="98">
        <v>7710</v>
      </c>
      <c r="F35" s="514">
        <v>6.9999999999999999E-4</v>
      </c>
      <c r="G35" s="98">
        <v>39</v>
      </c>
      <c r="H35" s="147">
        <v>0.45</v>
      </c>
      <c r="I35" s="154">
        <v>2.5</v>
      </c>
      <c r="J35" s="98">
        <v>2491</v>
      </c>
      <c r="K35" s="516">
        <v>0.32300000000000001</v>
      </c>
      <c r="L35" s="78"/>
    </row>
    <row r="36" spans="2:12" ht="16" customHeight="1">
      <c r="B36" s="169"/>
      <c r="C36" s="169"/>
      <c r="D36" s="169"/>
      <c r="E36" s="169"/>
      <c r="F36" s="151"/>
      <c r="G36" s="169"/>
      <c r="H36" s="169"/>
      <c r="I36" s="155"/>
      <c r="J36" s="169"/>
      <c r="K36" s="169"/>
      <c r="L36" s="169"/>
    </row>
    <row r="37" spans="2:12" ht="16" customHeight="1">
      <c r="B37" s="78"/>
      <c r="C37" s="78"/>
      <c r="D37" s="78"/>
      <c r="E37" s="78"/>
      <c r="F37" s="78"/>
      <c r="G37" s="78"/>
      <c r="H37" s="78"/>
      <c r="I37" s="78"/>
      <c r="J37" s="78"/>
      <c r="K37" s="78"/>
      <c r="L37" s="78"/>
    </row>
    <row r="38" spans="2:12" ht="15" customHeight="1">
      <c r="B38" s="78"/>
      <c r="C38" s="78"/>
      <c r="D38" s="78"/>
      <c r="E38" s="78"/>
      <c r="F38" s="78"/>
      <c r="G38" s="78"/>
      <c r="H38" s="78"/>
      <c r="I38" s="78"/>
      <c r="J38" s="78"/>
      <c r="K38" s="78"/>
      <c r="L38" s="78"/>
    </row>
  </sheetData>
  <mergeCells count="7">
    <mergeCell ref="B3:D3"/>
    <mergeCell ref="C24:D24"/>
    <mergeCell ref="C35:D35"/>
    <mergeCell ref="C6:D6"/>
    <mergeCell ref="C7:D7"/>
    <mergeCell ref="C18:D18"/>
    <mergeCell ref="C23:D23"/>
  </mergeCells>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ColWidth="9.15234375" defaultRowHeight="12.9"/>
  <cols>
    <col min="1" max="2" width="8.15234375" style="63" customWidth="1"/>
    <col min="3" max="3" width="26.84375" style="63" customWidth="1"/>
    <col min="4" max="11" width="22.84375" style="63" customWidth="1"/>
    <col min="12" max="12" width="9" style="63" customWidth="1"/>
    <col min="13" max="16384" width="9.15234375" style="63"/>
  </cols>
  <sheetData>
    <row r="1" spans="1:12" s="385" customFormat="1" ht="16" customHeight="1">
      <c r="A1" s="386" t="s">
        <v>1145</v>
      </c>
      <c r="B1" s="386"/>
      <c r="C1" s="386"/>
      <c r="D1" s="387"/>
      <c r="E1" s="84"/>
      <c r="F1" s="388"/>
      <c r="G1" s="388"/>
    </row>
    <row r="2" spans="1:12" ht="14.6">
      <c r="A2" s="19"/>
      <c r="B2" s="61"/>
      <c r="C2" s="61"/>
      <c r="D2" s="61"/>
      <c r="E2" s="61"/>
      <c r="F2" s="61"/>
      <c r="G2" s="61"/>
      <c r="H2" s="61"/>
      <c r="I2" s="61"/>
      <c r="J2" s="61"/>
      <c r="K2" s="61"/>
      <c r="L2" s="61"/>
    </row>
    <row r="3" spans="1:12" s="118" customFormat="1" ht="20.6">
      <c r="A3" s="117"/>
      <c r="B3" s="582" t="s">
        <v>1127</v>
      </c>
      <c r="C3" s="609"/>
      <c r="D3" s="609"/>
      <c r="E3" s="117"/>
    </row>
    <row r="4" spans="1:12" ht="14.6">
      <c r="A4" s="61"/>
      <c r="B4" s="61"/>
      <c r="C4" s="72"/>
      <c r="D4" s="61"/>
      <c r="E4" s="61"/>
      <c r="F4" s="61"/>
      <c r="G4" s="61"/>
      <c r="H4" s="61"/>
      <c r="I4" s="61"/>
      <c r="J4" s="61"/>
      <c r="K4" s="61"/>
      <c r="L4" s="61"/>
    </row>
    <row r="5" spans="1:12" ht="14.6">
      <c r="A5" s="61"/>
      <c r="C5" s="19"/>
      <c r="D5" s="61"/>
      <c r="E5" s="61"/>
      <c r="F5" s="61"/>
      <c r="G5" s="61"/>
      <c r="H5" s="61"/>
      <c r="I5" s="61"/>
      <c r="J5" s="61"/>
      <c r="K5" s="61"/>
      <c r="L5" s="61"/>
    </row>
    <row r="6" spans="1:12" ht="15" customHeight="1">
      <c r="A6" s="61"/>
      <c r="B6" s="322" t="s">
        <v>173</v>
      </c>
      <c r="C6" s="347"/>
      <c r="D6" s="222" t="s">
        <v>87</v>
      </c>
      <c r="E6" s="223" t="s">
        <v>94</v>
      </c>
      <c r="F6" s="223" t="s">
        <v>95</v>
      </c>
      <c r="G6" s="223" t="s">
        <v>96</v>
      </c>
      <c r="H6" s="223" t="s">
        <v>97</v>
      </c>
      <c r="I6" s="223" t="s">
        <v>220</v>
      </c>
      <c r="J6" s="223" t="s">
        <v>221</v>
      </c>
      <c r="K6" s="223" t="s">
        <v>222</v>
      </c>
      <c r="L6" s="61"/>
    </row>
    <row r="7" spans="1:12" ht="15" customHeight="1">
      <c r="A7" s="61"/>
      <c r="B7" s="327"/>
      <c r="C7" s="347"/>
      <c r="D7" s="659" t="s">
        <v>339</v>
      </c>
      <c r="E7" s="660"/>
      <c r="F7" s="660"/>
      <c r="G7" s="661"/>
      <c r="H7" s="692" t="s">
        <v>340</v>
      </c>
      <c r="I7" s="660"/>
      <c r="J7" s="660"/>
      <c r="K7" s="661"/>
      <c r="L7" s="61"/>
    </row>
    <row r="8" spans="1:12" ht="14.6">
      <c r="A8" s="61"/>
      <c r="B8" s="327"/>
      <c r="C8" s="348" t="s">
        <v>341</v>
      </c>
      <c r="D8" s="659" t="s">
        <v>342</v>
      </c>
      <c r="E8" s="661"/>
      <c r="F8" s="692" t="s">
        <v>343</v>
      </c>
      <c r="G8" s="661"/>
      <c r="H8" s="692" t="s">
        <v>342</v>
      </c>
      <c r="I8" s="661"/>
      <c r="J8" s="692" t="s">
        <v>343</v>
      </c>
      <c r="K8" s="661"/>
      <c r="L8" s="61"/>
    </row>
    <row r="9" spans="1:12" ht="14.6">
      <c r="A9" s="61"/>
      <c r="B9" s="226"/>
      <c r="C9" s="347"/>
      <c r="D9" s="222" t="s">
        <v>344</v>
      </c>
      <c r="E9" s="223" t="s">
        <v>345</v>
      </c>
      <c r="F9" s="223" t="s">
        <v>344</v>
      </c>
      <c r="G9" s="223" t="s">
        <v>345</v>
      </c>
      <c r="H9" s="223" t="s">
        <v>344</v>
      </c>
      <c r="I9" s="223" t="s">
        <v>345</v>
      </c>
      <c r="J9" s="223" t="s">
        <v>344</v>
      </c>
      <c r="K9" s="223" t="s">
        <v>345</v>
      </c>
      <c r="L9" s="61"/>
    </row>
    <row r="10" spans="1:12" ht="14.6">
      <c r="A10" s="61"/>
      <c r="B10" s="180" t="s">
        <v>88</v>
      </c>
      <c r="C10" s="181" t="s">
        <v>346</v>
      </c>
      <c r="D10" s="132" t="s">
        <v>1160</v>
      </c>
      <c r="E10" s="69">
        <v>0.130914</v>
      </c>
      <c r="F10" s="132" t="s">
        <v>1160</v>
      </c>
      <c r="G10" s="68">
        <v>653.58356199999992</v>
      </c>
      <c r="H10" s="132" t="s">
        <v>1160</v>
      </c>
      <c r="I10" s="132" t="s">
        <v>1160</v>
      </c>
      <c r="J10" s="132" t="s">
        <v>1160</v>
      </c>
      <c r="K10" s="132" t="s">
        <v>1160</v>
      </c>
      <c r="L10" s="61"/>
    </row>
    <row r="11" spans="1:12" ht="14.6">
      <c r="A11" s="61"/>
      <c r="B11" s="67" t="s">
        <v>90</v>
      </c>
      <c r="C11" s="34" t="s">
        <v>347</v>
      </c>
      <c r="D11" s="132" t="s">
        <v>1160</v>
      </c>
      <c r="E11" s="68">
        <v>13878.813480999999</v>
      </c>
      <c r="F11" s="132" t="s">
        <v>1160</v>
      </c>
      <c r="G11" s="68">
        <v>13808.434001</v>
      </c>
      <c r="H11" s="132" t="s">
        <v>1160</v>
      </c>
      <c r="I11" s="132" t="s">
        <v>1160</v>
      </c>
      <c r="J11" s="132" t="s">
        <v>1160</v>
      </c>
      <c r="K11" s="132" t="s">
        <v>1160</v>
      </c>
      <c r="L11" s="61"/>
    </row>
    <row r="12" spans="1:12" ht="14.6">
      <c r="A12" s="61"/>
      <c r="B12" s="67" t="s">
        <v>92</v>
      </c>
      <c r="C12" s="34" t="s">
        <v>348</v>
      </c>
      <c r="D12" s="132" t="s">
        <v>1160</v>
      </c>
      <c r="E12" s="132" t="s">
        <v>1160</v>
      </c>
      <c r="F12" s="132" t="s">
        <v>1160</v>
      </c>
      <c r="G12" s="132" t="s">
        <v>1160</v>
      </c>
      <c r="H12" s="132" t="s">
        <v>1160</v>
      </c>
      <c r="I12" s="132" t="s">
        <v>1160</v>
      </c>
      <c r="J12" s="132" t="s">
        <v>1160</v>
      </c>
      <c r="K12" s="132" t="s">
        <v>1160</v>
      </c>
      <c r="L12" s="61"/>
    </row>
    <row r="13" spans="1:12" ht="14.6">
      <c r="A13" s="61"/>
      <c r="B13" s="67" t="s">
        <v>103</v>
      </c>
      <c r="C13" s="34" t="s">
        <v>349</v>
      </c>
      <c r="D13" s="132" t="s">
        <v>1160</v>
      </c>
      <c r="E13" s="132" t="s">
        <v>1160</v>
      </c>
      <c r="F13" s="132" t="s">
        <v>1160</v>
      </c>
      <c r="G13" s="132" t="s">
        <v>1160</v>
      </c>
      <c r="H13" s="132" t="s">
        <v>1160</v>
      </c>
      <c r="I13" s="132" t="s">
        <v>1160</v>
      </c>
      <c r="J13" s="132" t="s">
        <v>1160</v>
      </c>
      <c r="K13" s="132" t="s">
        <v>1160</v>
      </c>
      <c r="L13" s="61"/>
    </row>
    <row r="14" spans="1:12" ht="14.6">
      <c r="A14" s="61"/>
      <c r="B14" s="67" t="s">
        <v>105</v>
      </c>
      <c r="C14" s="34" t="s">
        <v>350</v>
      </c>
      <c r="D14" s="132" t="s">
        <v>1160</v>
      </c>
      <c r="E14" s="132" t="s">
        <v>1160</v>
      </c>
      <c r="F14" s="132" t="s">
        <v>1160</v>
      </c>
      <c r="G14" s="132" t="s">
        <v>1160</v>
      </c>
      <c r="H14" s="132" t="s">
        <v>1160</v>
      </c>
      <c r="I14" s="132" t="s">
        <v>1160</v>
      </c>
      <c r="J14" s="132" t="s">
        <v>1160</v>
      </c>
      <c r="K14" s="132" t="s">
        <v>1160</v>
      </c>
      <c r="L14" s="61"/>
    </row>
    <row r="15" spans="1:12" ht="14.6">
      <c r="A15" s="61"/>
      <c r="B15" s="67" t="s">
        <v>107</v>
      </c>
      <c r="C15" s="34" t="s">
        <v>351</v>
      </c>
      <c r="D15" s="132" t="s">
        <v>1160</v>
      </c>
      <c r="E15" s="132" t="s">
        <v>1160</v>
      </c>
      <c r="F15" s="132" t="s">
        <v>1160</v>
      </c>
      <c r="G15" s="132" t="s">
        <v>1160</v>
      </c>
      <c r="H15" s="132" t="s">
        <v>1160</v>
      </c>
      <c r="I15" s="132" t="s">
        <v>1160</v>
      </c>
      <c r="J15" s="132" t="s">
        <v>1160</v>
      </c>
      <c r="K15" s="132" t="s">
        <v>1160</v>
      </c>
      <c r="L15" s="61"/>
    </row>
    <row r="16" spans="1:12" ht="14.6">
      <c r="A16" s="61"/>
      <c r="B16" s="67" t="s">
        <v>109</v>
      </c>
      <c r="C16" s="34" t="s">
        <v>352</v>
      </c>
      <c r="D16" s="132" t="s">
        <v>1160</v>
      </c>
      <c r="E16" s="132" t="s">
        <v>1160</v>
      </c>
      <c r="F16" s="132" t="s">
        <v>1160</v>
      </c>
      <c r="G16" s="132" t="s">
        <v>1160</v>
      </c>
      <c r="H16" s="132" t="s">
        <v>1160</v>
      </c>
      <c r="I16" s="132" t="s">
        <v>1160</v>
      </c>
      <c r="J16" s="132" t="s">
        <v>1160</v>
      </c>
      <c r="K16" s="132" t="s">
        <v>1160</v>
      </c>
      <c r="L16" s="61"/>
    </row>
    <row r="17" spans="1:12" ht="14.6">
      <c r="A17" s="61"/>
      <c r="B17" s="67" t="s">
        <v>121</v>
      </c>
      <c r="C17" s="34" t="s">
        <v>353</v>
      </c>
      <c r="D17" s="132" t="s">
        <v>1160</v>
      </c>
      <c r="E17" s="132" t="s">
        <v>1160</v>
      </c>
      <c r="F17" s="132" t="s">
        <v>1160</v>
      </c>
      <c r="G17" s="132" t="s">
        <v>1160</v>
      </c>
      <c r="H17" s="132" t="s">
        <v>1160</v>
      </c>
      <c r="I17" s="132" t="s">
        <v>1160</v>
      </c>
      <c r="J17" s="132" t="s">
        <v>1160</v>
      </c>
      <c r="K17" s="132" t="s">
        <v>1160</v>
      </c>
      <c r="L17" s="61"/>
    </row>
    <row r="18" spans="1:12" ht="18" customHeight="1">
      <c r="A18" s="61"/>
      <c r="B18" s="67" t="s">
        <v>125</v>
      </c>
      <c r="C18" s="34" t="s">
        <v>217</v>
      </c>
      <c r="D18" s="132" t="s">
        <v>1160</v>
      </c>
      <c r="E18" s="68">
        <v>13878.944394999999</v>
      </c>
      <c r="F18" s="132" t="s">
        <v>1160</v>
      </c>
      <c r="G18" s="68">
        <v>14462.017562999999</v>
      </c>
      <c r="H18" s="132" t="s">
        <v>1160</v>
      </c>
      <c r="I18" s="132" t="s">
        <v>1160</v>
      </c>
      <c r="J18" s="132" t="s">
        <v>1160</v>
      </c>
      <c r="K18" s="132" t="s">
        <v>1160</v>
      </c>
      <c r="L18" s="61"/>
    </row>
    <row r="19" spans="1:12">
      <c r="A19" s="61"/>
      <c r="B19" s="61"/>
      <c r="C19" s="61"/>
      <c r="D19" s="61"/>
      <c r="E19" s="61"/>
      <c r="F19" s="61"/>
      <c r="G19" s="61"/>
      <c r="H19" s="61"/>
      <c r="I19" s="61"/>
      <c r="J19" s="61"/>
      <c r="K19" s="61"/>
      <c r="L19" s="61"/>
    </row>
  </sheetData>
  <mergeCells count="7">
    <mergeCell ref="B3:D3"/>
    <mergeCell ref="D7:G7"/>
    <mergeCell ref="H7:K7"/>
    <mergeCell ref="D8:E8"/>
    <mergeCell ref="F8:G8"/>
    <mergeCell ref="H8:I8"/>
    <mergeCell ref="J8:K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showGridLines="0" topLeftCell="A113" workbookViewId="0"/>
  </sheetViews>
  <sheetFormatPr defaultColWidth="9.15234375" defaultRowHeight="13.3"/>
  <cols>
    <col min="1" max="1" width="8.84375" style="79" customWidth="1"/>
    <col min="2" max="2" width="12.84375" style="79" customWidth="1"/>
    <col min="3" max="3" width="127.84375" style="79" customWidth="1"/>
    <col min="4" max="4" width="10.84375" style="134" customWidth="1"/>
    <col min="5" max="5" width="24.15234375" style="88" customWidth="1"/>
    <col min="6" max="7" width="24.15234375" style="79" customWidth="1"/>
    <col min="8" max="16384" width="9.15234375" style="79"/>
  </cols>
  <sheetData>
    <row r="1" spans="1:20" s="385" customFormat="1" ht="16" customHeight="1">
      <c r="A1" s="386" t="s">
        <v>1145</v>
      </c>
      <c r="B1" s="386"/>
      <c r="C1" s="386"/>
      <c r="D1" s="387"/>
      <c r="E1" s="84"/>
      <c r="F1" s="388"/>
      <c r="G1" s="388"/>
    </row>
    <row r="2" spans="1:20" ht="16" customHeight="1">
      <c r="A2" s="78"/>
      <c r="B2" s="78"/>
      <c r="C2" s="78"/>
      <c r="D2" s="129"/>
      <c r="E2" s="84"/>
      <c r="F2" s="78"/>
      <c r="G2" s="78"/>
    </row>
    <row r="3" spans="1:20" s="24" customFormat="1" ht="20.6">
      <c r="A3" s="18"/>
      <c r="B3" s="582" t="s">
        <v>1105</v>
      </c>
      <c r="C3" s="583"/>
      <c r="D3" s="583"/>
      <c r="E3" s="583"/>
      <c r="F3" s="583"/>
      <c r="G3" s="583"/>
      <c r="H3" s="583"/>
      <c r="I3" s="583"/>
      <c r="J3" s="18"/>
      <c r="K3" s="18"/>
      <c r="L3" s="18"/>
      <c r="M3" s="18"/>
      <c r="N3" s="18"/>
      <c r="O3" s="18"/>
      <c r="P3" s="18"/>
      <c r="Q3" s="18"/>
      <c r="R3" s="18"/>
      <c r="S3" s="18"/>
      <c r="T3" s="18"/>
    </row>
    <row r="4" spans="1:20" ht="18" customHeight="1">
      <c r="A4" s="78"/>
      <c r="B4" s="78"/>
      <c r="C4" s="78"/>
      <c r="D4" s="129"/>
      <c r="E4" s="84"/>
      <c r="F4" s="78"/>
      <c r="G4" s="78"/>
    </row>
    <row r="5" spans="1:20" ht="18" customHeight="1">
      <c r="A5" s="78"/>
      <c r="B5" s="78"/>
      <c r="C5" s="78"/>
      <c r="D5" s="129"/>
      <c r="E5" s="84"/>
      <c r="F5" s="78"/>
      <c r="G5" s="78"/>
    </row>
    <row r="6" spans="1:20" ht="14.15" customHeight="1">
      <c r="A6" s="78"/>
      <c r="B6" s="191" t="s">
        <v>173</v>
      </c>
      <c r="C6" s="187"/>
      <c r="D6" s="188" t="s">
        <v>626</v>
      </c>
      <c r="E6" s="189" t="s">
        <v>627</v>
      </c>
      <c r="F6" s="78"/>
      <c r="G6" s="78"/>
    </row>
    <row r="7" spans="1:20" ht="80.150000000000006" customHeight="1">
      <c r="A7" s="78"/>
      <c r="B7" s="187"/>
      <c r="C7" s="187"/>
      <c r="D7" s="190" t="s">
        <v>628</v>
      </c>
      <c r="E7" s="189" t="s">
        <v>629</v>
      </c>
      <c r="F7" s="78"/>
      <c r="G7" s="78"/>
    </row>
    <row r="8" spans="1:20" ht="14.15" customHeight="1">
      <c r="A8" s="78"/>
      <c r="B8" s="587" t="s">
        <v>630</v>
      </c>
      <c r="C8" s="588"/>
      <c r="D8" s="585"/>
      <c r="E8" s="586"/>
      <c r="F8" s="78"/>
      <c r="G8" s="78"/>
    </row>
    <row r="9" spans="1:20" ht="14.15" customHeight="1">
      <c r="A9" s="78"/>
      <c r="B9" s="11" t="s">
        <v>88</v>
      </c>
      <c r="C9" s="12" t="s">
        <v>631</v>
      </c>
      <c r="D9" s="130">
        <v>3990</v>
      </c>
      <c r="E9" s="538" t="s">
        <v>87</v>
      </c>
      <c r="F9" s="78"/>
      <c r="G9" s="78"/>
    </row>
    <row r="10" spans="1:20" ht="14.15" customHeight="1">
      <c r="A10" s="78"/>
      <c r="B10" s="85"/>
      <c r="C10" s="12" t="s">
        <v>632</v>
      </c>
      <c r="D10" s="536" t="s">
        <v>1160</v>
      </c>
      <c r="E10" s="538"/>
      <c r="F10" s="78"/>
      <c r="G10" s="78"/>
    </row>
    <row r="11" spans="1:20" ht="14.15" customHeight="1">
      <c r="A11" s="78"/>
      <c r="B11" s="85"/>
      <c r="C11" s="12" t="s">
        <v>633</v>
      </c>
      <c r="D11" s="536" t="s">
        <v>1160</v>
      </c>
      <c r="E11" s="538"/>
      <c r="F11" s="78"/>
      <c r="G11" s="78"/>
    </row>
    <row r="12" spans="1:20" ht="14.15" customHeight="1">
      <c r="A12" s="78"/>
      <c r="B12" s="85"/>
      <c r="C12" s="12" t="s">
        <v>634</v>
      </c>
      <c r="D12" s="536" t="s">
        <v>1160</v>
      </c>
      <c r="E12" s="538"/>
      <c r="F12" s="78"/>
      <c r="G12" s="78"/>
    </row>
    <row r="13" spans="1:20" ht="14.15" customHeight="1">
      <c r="A13" s="78"/>
      <c r="B13" s="11" t="s">
        <v>90</v>
      </c>
      <c r="C13" s="12" t="s">
        <v>635</v>
      </c>
      <c r="D13" s="130">
        <v>16098</v>
      </c>
      <c r="E13" s="538" t="s">
        <v>94</v>
      </c>
      <c r="F13" s="78"/>
      <c r="G13" s="78"/>
    </row>
    <row r="14" spans="1:20" ht="14.15" customHeight="1">
      <c r="A14" s="78"/>
      <c r="B14" s="11" t="s">
        <v>92</v>
      </c>
      <c r="C14" s="12" t="s">
        <v>636</v>
      </c>
      <c r="D14" s="130">
        <v>343</v>
      </c>
      <c r="E14" s="538" t="s">
        <v>95</v>
      </c>
      <c r="F14" s="78"/>
      <c r="G14" s="78"/>
    </row>
    <row r="15" spans="1:20" ht="14.15" customHeight="1">
      <c r="A15" s="78"/>
      <c r="B15" s="11" t="s">
        <v>637</v>
      </c>
      <c r="C15" s="12" t="s">
        <v>638</v>
      </c>
      <c r="D15" s="130" t="s">
        <v>1160</v>
      </c>
      <c r="E15" s="389"/>
      <c r="F15" s="78"/>
      <c r="G15" s="78"/>
    </row>
    <row r="16" spans="1:20" ht="14.15" customHeight="1">
      <c r="A16" s="78"/>
      <c r="B16" s="11" t="s">
        <v>103</v>
      </c>
      <c r="C16" s="12" t="s">
        <v>639</v>
      </c>
      <c r="D16" s="130" t="s">
        <v>1160</v>
      </c>
      <c r="E16" s="389"/>
      <c r="F16" s="78"/>
      <c r="G16" s="78"/>
    </row>
    <row r="17" spans="1:7" ht="14.15" customHeight="1">
      <c r="A17" s="78"/>
      <c r="B17" s="11" t="s">
        <v>105</v>
      </c>
      <c r="C17" s="12" t="s">
        <v>640</v>
      </c>
      <c r="D17" s="130" t="s">
        <v>1160</v>
      </c>
      <c r="E17" s="389"/>
      <c r="F17" s="78"/>
      <c r="G17" s="78"/>
    </row>
    <row r="18" spans="1:7" ht="14.15" customHeight="1">
      <c r="A18" s="78"/>
      <c r="B18" s="11" t="s">
        <v>641</v>
      </c>
      <c r="C18" s="12" t="s">
        <v>642</v>
      </c>
      <c r="D18" s="130">
        <v>220</v>
      </c>
      <c r="E18" s="538" t="s">
        <v>96</v>
      </c>
      <c r="F18" s="78"/>
      <c r="G18" s="78"/>
    </row>
    <row r="19" spans="1:7" ht="14.15" customHeight="1">
      <c r="A19" s="78"/>
      <c r="B19" s="11" t="s">
        <v>107</v>
      </c>
      <c r="C19" s="12" t="s">
        <v>643</v>
      </c>
      <c r="D19" s="130">
        <v>20651</v>
      </c>
      <c r="E19" s="389"/>
      <c r="F19" s="78"/>
      <c r="G19" s="78"/>
    </row>
    <row r="20" spans="1:7" ht="14.15" customHeight="1">
      <c r="A20" s="78"/>
      <c r="B20" s="584" t="s">
        <v>644</v>
      </c>
      <c r="C20" s="589"/>
      <c r="D20" s="589"/>
      <c r="E20" s="590"/>
      <c r="F20" s="78"/>
      <c r="G20" s="78"/>
    </row>
    <row r="21" spans="1:7" ht="14.15" customHeight="1">
      <c r="A21" s="78"/>
      <c r="B21" s="11" t="s">
        <v>109</v>
      </c>
      <c r="C21" s="12" t="s">
        <v>645</v>
      </c>
      <c r="D21" s="130">
        <v>-428</v>
      </c>
      <c r="E21" s="86"/>
      <c r="F21" s="78"/>
      <c r="G21" s="78"/>
    </row>
    <row r="22" spans="1:7" ht="14.15" customHeight="1">
      <c r="A22" s="78"/>
      <c r="B22" s="11" t="s">
        <v>121</v>
      </c>
      <c r="C22" s="12" t="s">
        <v>646</v>
      </c>
      <c r="D22" s="130">
        <v>-70</v>
      </c>
      <c r="E22" s="538" t="s">
        <v>97</v>
      </c>
      <c r="F22" s="78"/>
      <c r="G22" s="78"/>
    </row>
    <row r="23" spans="1:7" ht="14.15" customHeight="1">
      <c r="A23" s="78"/>
      <c r="B23" s="11" t="s">
        <v>125</v>
      </c>
      <c r="C23" s="12" t="s">
        <v>647</v>
      </c>
      <c r="D23" s="131" t="s">
        <v>1160</v>
      </c>
      <c r="E23" s="389"/>
      <c r="F23" s="78"/>
      <c r="G23" s="78"/>
    </row>
    <row r="24" spans="1:7" ht="26.15" customHeight="1">
      <c r="A24" s="78"/>
      <c r="B24" s="11" t="s">
        <v>129</v>
      </c>
      <c r="C24" s="12" t="s">
        <v>648</v>
      </c>
      <c r="D24" s="131" t="s">
        <v>1160</v>
      </c>
      <c r="E24" s="389"/>
      <c r="F24" s="78"/>
      <c r="G24" s="78"/>
    </row>
    <row r="25" spans="1:7" ht="14.15" customHeight="1">
      <c r="A25" s="78"/>
      <c r="B25" s="11" t="s">
        <v>133</v>
      </c>
      <c r="C25" s="12" t="s">
        <v>649</v>
      </c>
      <c r="D25" s="131" t="s">
        <v>1160</v>
      </c>
      <c r="E25" s="389"/>
      <c r="F25" s="78"/>
      <c r="G25" s="78"/>
    </row>
    <row r="26" spans="1:7" ht="14.15" customHeight="1">
      <c r="A26" s="78"/>
      <c r="B26" s="11" t="s">
        <v>137</v>
      </c>
      <c r="C26" s="12" t="s">
        <v>650</v>
      </c>
      <c r="D26" s="130">
        <v>-103</v>
      </c>
      <c r="E26" s="389"/>
      <c r="F26" s="78"/>
      <c r="G26" s="78"/>
    </row>
    <row r="27" spans="1:7" ht="14.15" customHeight="1">
      <c r="A27" s="78"/>
      <c r="B27" s="11" t="s">
        <v>140</v>
      </c>
      <c r="C27" s="12" t="s">
        <v>651</v>
      </c>
      <c r="D27" s="130" t="s">
        <v>1160</v>
      </c>
      <c r="E27" s="389"/>
      <c r="F27" s="78"/>
      <c r="G27" s="78"/>
    </row>
    <row r="28" spans="1:7" ht="14.15" customHeight="1">
      <c r="A28" s="78"/>
      <c r="B28" s="11" t="s">
        <v>142</v>
      </c>
      <c r="C28" s="12" t="s">
        <v>652</v>
      </c>
      <c r="D28" s="130">
        <v>41</v>
      </c>
      <c r="E28" s="538" t="s">
        <v>220</v>
      </c>
      <c r="F28" s="78"/>
      <c r="G28" s="78"/>
    </row>
    <row r="29" spans="1:7" ht="14.15" customHeight="1">
      <c r="A29" s="78"/>
      <c r="B29" s="11" t="s">
        <v>155</v>
      </c>
      <c r="C29" s="12" t="s">
        <v>653</v>
      </c>
      <c r="D29" s="131" t="s">
        <v>1160</v>
      </c>
      <c r="E29" s="86"/>
      <c r="F29" s="78"/>
      <c r="G29" s="78"/>
    </row>
    <row r="30" spans="1:7" ht="14.15" customHeight="1">
      <c r="A30" s="78"/>
      <c r="B30" s="11" t="s">
        <v>161</v>
      </c>
      <c r="C30" s="12" t="s">
        <v>654</v>
      </c>
      <c r="D30" s="131" t="s">
        <v>1160</v>
      </c>
      <c r="E30" s="86"/>
      <c r="F30" s="78"/>
      <c r="G30" s="78"/>
    </row>
    <row r="31" spans="1:7" ht="14.15" customHeight="1">
      <c r="A31" s="78"/>
      <c r="B31" s="11" t="s">
        <v>163</v>
      </c>
      <c r="C31" s="12" t="s">
        <v>655</v>
      </c>
      <c r="D31" s="131" t="s">
        <v>1160</v>
      </c>
      <c r="E31" s="86"/>
      <c r="F31" s="78"/>
      <c r="G31" s="78"/>
    </row>
    <row r="32" spans="1:7" ht="14.15" customHeight="1">
      <c r="A32" s="78"/>
      <c r="B32" s="11" t="s">
        <v>166</v>
      </c>
      <c r="C32" s="12" t="s">
        <v>656</v>
      </c>
      <c r="D32" s="131" t="s">
        <v>1160</v>
      </c>
      <c r="E32" s="86"/>
      <c r="F32" s="78"/>
      <c r="G32" s="78"/>
    </row>
    <row r="33" spans="1:7" ht="14.15" customHeight="1">
      <c r="A33" s="78"/>
      <c r="B33" s="11" t="s">
        <v>168</v>
      </c>
      <c r="C33" s="12" t="s">
        <v>657</v>
      </c>
      <c r="D33" s="130" t="s">
        <v>1160</v>
      </c>
      <c r="E33" s="86"/>
      <c r="F33" s="78"/>
      <c r="G33" s="78"/>
    </row>
    <row r="34" spans="1:7" ht="14.15" customHeight="1">
      <c r="A34" s="78"/>
      <c r="B34" s="11" t="s">
        <v>170</v>
      </c>
      <c r="C34" s="12" t="s">
        <v>647</v>
      </c>
      <c r="D34" s="131" t="s">
        <v>1160</v>
      </c>
      <c r="E34" s="86"/>
      <c r="F34" s="78"/>
      <c r="G34" s="78"/>
    </row>
    <row r="35" spans="1:7" ht="14.15" customHeight="1">
      <c r="A35" s="78"/>
      <c r="B35" s="11" t="s">
        <v>255</v>
      </c>
      <c r="C35" s="12" t="s">
        <v>658</v>
      </c>
      <c r="D35" s="131" t="s">
        <v>1160</v>
      </c>
      <c r="E35" s="86"/>
      <c r="F35" s="78"/>
      <c r="G35" s="78"/>
    </row>
    <row r="36" spans="1:7" ht="14.15" customHeight="1">
      <c r="A36" s="78"/>
      <c r="B36" s="11" t="s">
        <v>257</v>
      </c>
      <c r="C36" s="12" t="s">
        <v>659</v>
      </c>
      <c r="D36" s="131" t="s">
        <v>1160</v>
      </c>
      <c r="E36" s="86"/>
      <c r="F36" s="78"/>
      <c r="G36" s="78"/>
    </row>
    <row r="37" spans="1:7" ht="14.15" customHeight="1">
      <c r="A37" s="78"/>
      <c r="B37" s="11" t="s">
        <v>259</v>
      </c>
      <c r="C37" s="12" t="s">
        <v>660</v>
      </c>
      <c r="D37" s="131" t="s">
        <v>1160</v>
      </c>
      <c r="E37" s="86"/>
      <c r="F37" s="78"/>
      <c r="G37" s="78"/>
    </row>
    <row r="38" spans="1:7" ht="14.15" customHeight="1">
      <c r="A38" s="78"/>
      <c r="B38" s="11" t="s">
        <v>661</v>
      </c>
      <c r="C38" s="12" t="s">
        <v>662</v>
      </c>
      <c r="D38" s="131" t="s">
        <v>1160</v>
      </c>
      <c r="E38" s="86"/>
      <c r="F38" s="78"/>
      <c r="G38" s="78"/>
    </row>
    <row r="39" spans="1:7" ht="29.15" customHeight="1">
      <c r="A39" s="78"/>
      <c r="B39" s="11" t="s">
        <v>197</v>
      </c>
      <c r="C39" s="12" t="s">
        <v>663</v>
      </c>
      <c r="D39" s="130" t="s">
        <v>1160</v>
      </c>
      <c r="E39" s="86"/>
      <c r="F39" s="78"/>
      <c r="G39" s="78"/>
    </row>
    <row r="40" spans="1:7" ht="14.15" customHeight="1">
      <c r="A40" s="78"/>
      <c r="B40" s="11" t="s">
        <v>198</v>
      </c>
      <c r="C40" s="12" t="s">
        <v>664</v>
      </c>
      <c r="D40" s="130" t="s">
        <v>1160</v>
      </c>
      <c r="E40" s="86"/>
      <c r="F40" s="78"/>
      <c r="G40" s="78"/>
    </row>
    <row r="41" spans="1:7" ht="29.15" customHeight="1">
      <c r="A41" s="78"/>
      <c r="B41" s="11" t="s">
        <v>202</v>
      </c>
      <c r="C41" s="12" t="s">
        <v>665</v>
      </c>
      <c r="D41" s="131" t="s">
        <v>1160</v>
      </c>
      <c r="E41" s="86"/>
      <c r="F41" s="78"/>
      <c r="G41" s="78"/>
    </row>
    <row r="42" spans="1:7" ht="14.15" customHeight="1">
      <c r="A42" s="78"/>
      <c r="B42" s="11" t="s">
        <v>210</v>
      </c>
      <c r="C42" s="12" t="s">
        <v>41</v>
      </c>
      <c r="D42" s="131" t="s">
        <v>1160</v>
      </c>
      <c r="E42" s="86"/>
      <c r="F42" s="78"/>
      <c r="G42" s="78"/>
    </row>
    <row r="43" spans="1:7" ht="14.15" customHeight="1">
      <c r="A43" s="78"/>
      <c r="B43" s="11" t="s">
        <v>212</v>
      </c>
      <c r="C43" s="12" t="s">
        <v>666</v>
      </c>
      <c r="D43" s="131" t="s">
        <v>1160</v>
      </c>
      <c r="E43" s="86"/>
      <c r="F43" s="78"/>
      <c r="G43" s="78"/>
    </row>
    <row r="44" spans="1:7" ht="14.15" customHeight="1">
      <c r="A44" s="78"/>
      <c r="B44" s="11" t="s">
        <v>667</v>
      </c>
      <c r="C44" s="12" t="s">
        <v>668</v>
      </c>
      <c r="D44" s="130" t="s">
        <v>1160</v>
      </c>
      <c r="E44" s="86"/>
      <c r="F44" s="78"/>
      <c r="G44" s="78"/>
    </row>
    <row r="45" spans="1:7" ht="29.15" customHeight="1">
      <c r="A45" s="78"/>
      <c r="B45" s="11" t="s">
        <v>669</v>
      </c>
      <c r="C45" s="12" t="s">
        <v>670</v>
      </c>
      <c r="D45" s="131" t="s">
        <v>1160</v>
      </c>
      <c r="E45" s="86"/>
      <c r="F45" s="78"/>
      <c r="G45" s="78"/>
    </row>
    <row r="46" spans="1:7" ht="14.15" customHeight="1">
      <c r="A46" s="78"/>
      <c r="B46" s="11" t="s">
        <v>213</v>
      </c>
      <c r="C46" s="12" t="s">
        <v>41</v>
      </c>
      <c r="D46" s="131" t="s">
        <v>1160</v>
      </c>
      <c r="E46" s="86"/>
      <c r="F46" s="78"/>
      <c r="G46" s="78"/>
    </row>
    <row r="47" spans="1:7" ht="14.15" customHeight="1">
      <c r="A47" s="78"/>
      <c r="B47" s="11" t="s">
        <v>214</v>
      </c>
      <c r="C47" s="12" t="s">
        <v>671</v>
      </c>
      <c r="D47" s="130" t="s">
        <v>1160</v>
      </c>
      <c r="E47" s="86"/>
      <c r="F47" s="78"/>
      <c r="G47" s="78"/>
    </row>
    <row r="48" spans="1:7" ht="14.15" customHeight="1">
      <c r="A48" s="78"/>
      <c r="B48" s="11" t="s">
        <v>672</v>
      </c>
      <c r="C48" s="12" t="s">
        <v>673</v>
      </c>
      <c r="D48" s="130">
        <v>-11</v>
      </c>
      <c r="E48" s="86"/>
      <c r="F48" s="78"/>
      <c r="G48" s="78"/>
    </row>
    <row r="49" spans="1:7" ht="14.15" customHeight="1">
      <c r="A49" s="78"/>
      <c r="B49" s="11" t="s">
        <v>215</v>
      </c>
      <c r="C49" s="12" t="s">
        <v>674</v>
      </c>
      <c r="D49" s="130">
        <v>-560</v>
      </c>
      <c r="E49" s="86"/>
      <c r="F49" s="78"/>
      <c r="G49" s="78"/>
    </row>
    <row r="50" spans="1:7" ht="14.15" customHeight="1">
      <c r="A50" s="78"/>
      <c r="B50" s="11" t="s">
        <v>216</v>
      </c>
      <c r="C50" s="12" t="s">
        <v>675</v>
      </c>
      <c r="D50" s="130">
        <v>20091</v>
      </c>
      <c r="E50" s="86"/>
      <c r="F50" s="78"/>
      <c r="G50" s="78"/>
    </row>
    <row r="51" spans="1:7" ht="14.15" customHeight="1">
      <c r="A51" s="78"/>
      <c r="B51" s="584" t="s">
        <v>676</v>
      </c>
      <c r="C51" s="585"/>
      <c r="D51" s="585"/>
      <c r="E51" s="586"/>
      <c r="F51" s="78"/>
      <c r="G51" s="78"/>
    </row>
    <row r="52" spans="1:7" ht="14.15" customHeight="1">
      <c r="A52" s="78"/>
      <c r="B52" s="11" t="s">
        <v>306</v>
      </c>
      <c r="C52" s="12" t="s">
        <v>631</v>
      </c>
      <c r="D52" s="132" t="s">
        <v>1160</v>
      </c>
      <c r="E52" s="16"/>
      <c r="F52" s="78"/>
      <c r="G52" s="78"/>
    </row>
    <row r="53" spans="1:7" ht="14.15" customHeight="1">
      <c r="A53" s="78"/>
      <c r="B53" s="11" t="s">
        <v>308</v>
      </c>
      <c r="C53" s="12" t="s">
        <v>677</v>
      </c>
      <c r="D53" s="132" t="s">
        <v>1160</v>
      </c>
      <c r="E53" s="86"/>
      <c r="F53" s="78"/>
      <c r="G53" s="78"/>
    </row>
    <row r="54" spans="1:7" ht="14.15" customHeight="1">
      <c r="A54" s="78"/>
      <c r="B54" s="11" t="s">
        <v>310</v>
      </c>
      <c r="C54" s="12" t="s">
        <v>678</v>
      </c>
      <c r="D54" s="132" t="s">
        <v>1160</v>
      </c>
      <c r="E54" s="86"/>
      <c r="F54" s="78"/>
      <c r="G54" s="78"/>
    </row>
    <row r="55" spans="1:7" ht="14.15" customHeight="1">
      <c r="A55" s="78"/>
      <c r="B55" s="11" t="s">
        <v>312</v>
      </c>
      <c r="C55" s="12" t="s">
        <v>679</v>
      </c>
      <c r="D55" s="132" t="s">
        <v>1160</v>
      </c>
      <c r="E55" s="86"/>
      <c r="F55" s="78"/>
      <c r="G55" s="78"/>
    </row>
    <row r="56" spans="1:7" ht="14.15" customHeight="1">
      <c r="A56" s="78"/>
      <c r="B56" s="11" t="s">
        <v>680</v>
      </c>
      <c r="C56" s="12" t="s">
        <v>681</v>
      </c>
      <c r="D56" s="132" t="s">
        <v>1160</v>
      </c>
      <c r="E56" s="86"/>
      <c r="F56" s="78"/>
      <c r="G56" s="78"/>
    </row>
    <row r="57" spans="1:7" ht="14.15" customHeight="1">
      <c r="A57" s="78"/>
      <c r="B57" s="11" t="s">
        <v>682</v>
      </c>
      <c r="C57" s="12" t="s">
        <v>683</v>
      </c>
      <c r="D57" s="132" t="s">
        <v>1160</v>
      </c>
      <c r="E57" s="86"/>
      <c r="F57" s="78"/>
      <c r="G57" s="78"/>
    </row>
    <row r="58" spans="1:7" ht="29.15" customHeight="1">
      <c r="A58" s="78"/>
      <c r="B58" s="11" t="s">
        <v>314</v>
      </c>
      <c r="C58" s="12" t="s">
        <v>684</v>
      </c>
      <c r="D58" s="132" t="s">
        <v>1160</v>
      </c>
      <c r="E58" s="86"/>
      <c r="F58" s="78"/>
      <c r="G58" s="78"/>
    </row>
    <row r="59" spans="1:7" ht="14.15" customHeight="1">
      <c r="A59" s="78"/>
      <c r="B59" s="11" t="s">
        <v>685</v>
      </c>
      <c r="C59" s="12" t="s">
        <v>686</v>
      </c>
      <c r="D59" s="132" t="s">
        <v>1160</v>
      </c>
      <c r="E59" s="86"/>
      <c r="F59" s="78"/>
      <c r="G59" s="78"/>
    </row>
    <row r="60" spans="1:7" ht="14.15" customHeight="1">
      <c r="A60" s="78"/>
      <c r="B60" s="11" t="s">
        <v>687</v>
      </c>
      <c r="C60" s="12" t="s">
        <v>688</v>
      </c>
      <c r="D60" s="132" t="s">
        <v>1160</v>
      </c>
      <c r="E60" s="86"/>
      <c r="F60" s="78"/>
      <c r="G60" s="78"/>
    </row>
    <row r="61" spans="1:7" ht="14.15" customHeight="1">
      <c r="A61" s="78"/>
      <c r="B61" s="584" t="s">
        <v>689</v>
      </c>
      <c r="C61" s="585"/>
      <c r="D61" s="585"/>
      <c r="E61" s="586"/>
      <c r="F61" s="78"/>
      <c r="G61" s="78"/>
    </row>
    <row r="62" spans="1:7" ht="14.15" customHeight="1">
      <c r="A62" s="78"/>
      <c r="B62" s="11" t="s">
        <v>690</v>
      </c>
      <c r="C62" s="12" t="s">
        <v>691</v>
      </c>
      <c r="D62" s="132" t="s">
        <v>1160</v>
      </c>
      <c r="E62" s="86"/>
      <c r="F62" s="78"/>
      <c r="G62" s="78"/>
    </row>
    <row r="63" spans="1:7" ht="29.15" customHeight="1">
      <c r="A63" s="78"/>
      <c r="B63" s="11" t="s">
        <v>692</v>
      </c>
      <c r="C63" s="12" t="s">
        <v>693</v>
      </c>
      <c r="D63" s="132" t="s">
        <v>1160</v>
      </c>
      <c r="E63" s="86"/>
      <c r="F63" s="78"/>
      <c r="G63" s="78"/>
    </row>
    <row r="64" spans="1:7" ht="29.15" customHeight="1">
      <c r="A64" s="78"/>
      <c r="B64" s="11" t="s">
        <v>694</v>
      </c>
      <c r="C64" s="12" t="s">
        <v>695</v>
      </c>
      <c r="D64" s="132" t="s">
        <v>1160</v>
      </c>
      <c r="E64" s="86"/>
      <c r="F64" s="78"/>
      <c r="G64" s="78"/>
    </row>
    <row r="65" spans="1:7" ht="29.15" customHeight="1">
      <c r="A65" s="78"/>
      <c r="B65" s="11" t="s">
        <v>696</v>
      </c>
      <c r="C65" s="12" t="s">
        <v>697</v>
      </c>
      <c r="D65" s="132" t="s">
        <v>1160</v>
      </c>
      <c r="E65" s="86"/>
      <c r="F65" s="78"/>
      <c r="G65" s="78"/>
    </row>
    <row r="66" spans="1:7" ht="14.15" customHeight="1">
      <c r="A66" s="78"/>
      <c r="B66" s="11" t="s">
        <v>698</v>
      </c>
      <c r="C66" s="12" t="s">
        <v>647</v>
      </c>
      <c r="D66" s="132" t="s">
        <v>1160</v>
      </c>
      <c r="E66" s="86"/>
      <c r="F66" s="78"/>
      <c r="G66" s="78"/>
    </row>
    <row r="67" spans="1:7" ht="14.15" customHeight="1">
      <c r="A67" s="78"/>
      <c r="B67" s="11" t="s">
        <v>699</v>
      </c>
      <c r="C67" s="12" t="s">
        <v>700</v>
      </c>
      <c r="D67" s="133" t="s">
        <v>1160</v>
      </c>
      <c r="E67" s="86"/>
      <c r="F67" s="78"/>
      <c r="G67" s="78"/>
    </row>
    <row r="68" spans="1:7" ht="14.15" customHeight="1">
      <c r="A68" s="78"/>
      <c r="B68" s="11" t="s">
        <v>701</v>
      </c>
      <c r="C68" s="12" t="s">
        <v>702</v>
      </c>
      <c r="D68" s="132" t="s">
        <v>1160</v>
      </c>
      <c r="E68" s="86"/>
      <c r="F68" s="78"/>
      <c r="G68" s="78"/>
    </row>
    <row r="69" spans="1:7" ht="14.15" customHeight="1">
      <c r="A69" s="78"/>
      <c r="B69" s="11" t="s">
        <v>703</v>
      </c>
      <c r="C69" s="12" t="s">
        <v>704</v>
      </c>
      <c r="D69" s="133" t="s">
        <v>1160</v>
      </c>
      <c r="E69" s="86"/>
      <c r="F69" s="78"/>
      <c r="G69" s="78"/>
    </row>
    <row r="70" spans="1:7" ht="14.15" customHeight="1">
      <c r="A70" s="78"/>
      <c r="B70" s="11" t="s">
        <v>705</v>
      </c>
      <c r="C70" s="12" t="s">
        <v>706</v>
      </c>
      <c r="D70" s="133" t="s">
        <v>1160</v>
      </c>
      <c r="E70" s="86"/>
      <c r="F70" s="78"/>
      <c r="G70" s="78"/>
    </row>
    <row r="71" spans="1:7" ht="14.15" customHeight="1">
      <c r="A71" s="78"/>
      <c r="B71" s="11" t="s">
        <v>707</v>
      </c>
      <c r="C71" s="12" t="s">
        <v>708</v>
      </c>
      <c r="D71" s="130">
        <v>20091</v>
      </c>
      <c r="E71" s="86"/>
      <c r="F71" s="78"/>
      <c r="G71" s="78"/>
    </row>
    <row r="72" spans="1:7" ht="14.15" customHeight="1">
      <c r="A72" s="78"/>
      <c r="B72" s="584" t="s">
        <v>1160</v>
      </c>
      <c r="C72" s="585"/>
      <c r="D72" s="585"/>
      <c r="E72" s="586"/>
      <c r="F72" s="78"/>
      <c r="G72" s="78"/>
    </row>
    <row r="73" spans="1:7" ht="14.15" customHeight="1">
      <c r="A73" s="78"/>
      <c r="B73" s="11" t="s">
        <v>709</v>
      </c>
      <c r="C73" s="12" t="s">
        <v>710</v>
      </c>
      <c r="D73" s="132" t="s">
        <v>1160</v>
      </c>
      <c r="E73" s="86"/>
      <c r="F73" s="78"/>
      <c r="G73" s="78"/>
    </row>
    <row r="74" spans="1:7" ht="26.15" customHeight="1">
      <c r="A74" s="78"/>
      <c r="B74" s="11" t="s">
        <v>711</v>
      </c>
      <c r="C74" s="12" t="s">
        <v>712</v>
      </c>
      <c r="D74" s="132" t="s">
        <v>1160</v>
      </c>
      <c r="E74" s="86"/>
      <c r="F74" s="78"/>
      <c r="G74" s="78"/>
    </row>
    <row r="75" spans="1:7" ht="14.15" customHeight="1">
      <c r="A75" s="78"/>
      <c r="B75" s="11" t="s">
        <v>713</v>
      </c>
      <c r="C75" s="12" t="s">
        <v>714</v>
      </c>
      <c r="D75" s="132" t="s">
        <v>1160</v>
      </c>
      <c r="E75" s="86"/>
      <c r="F75" s="78"/>
      <c r="G75" s="78"/>
    </row>
    <row r="76" spans="1:7" ht="14.15" customHeight="1">
      <c r="A76" s="78"/>
      <c r="B76" s="11" t="s">
        <v>715</v>
      </c>
      <c r="C76" s="12" t="s">
        <v>716</v>
      </c>
      <c r="D76" s="132" t="s">
        <v>1160</v>
      </c>
      <c r="E76" s="86"/>
      <c r="F76" s="78"/>
      <c r="G76" s="78"/>
    </row>
    <row r="77" spans="1:7" ht="29.15" customHeight="1">
      <c r="A77" s="78"/>
      <c r="B77" s="11" t="s">
        <v>717</v>
      </c>
      <c r="C77" s="12" t="s">
        <v>718</v>
      </c>
      <c r="D77" s="132" t="s">
        <v>1160</v>
      </c>
      <c r="E77" s="86"/>
      <c r="F77" s="78"/>
      <c r="G77" s="78"/>
    </row>
    <row r="78" spans="1:7" ht="14.15" customHeight="1">
      <c r="A78" s="78"/>
      <c r="B78" s="11" t="s">
        <v>719</v>
      </c>
      <c r="C78" s="12" t="s">
        <v>720</v>
      </c>
      <c r="D78" s="132" t="s">
        <v>1160</v>
      </c>
      <c r="E78" s="86"/>
      <c r="F78" s="78"/>
      <c r="G78" s="78"/>
    </row>
    <row r="79" spans="1:7" ht="14.15" customHeight="1">
      <c r="A79" s="78"/>
      <c r="B79" s="11" t="s">
        <v>721</v>
      </c>
      <c r="C79" s="12" t="s">
        <v>722</v>
      </c>
      <c r="D79" s="133" t="s">
        <v>1160</v>
      </c>
      <c r="E79" s="86"/>
      <c r="F79" s="78"/>
      <c r="G79" s="78"/>
    </row>
    <row r="80" spans="1:7" ht="14.15" customHeight="1">
      <c r="A80" s="78"/>
      <c r="B80" s="11" t="s">
        <v>723</v>
      </c>
      <c r="C80" s="12" t="s">
        <v>724</v>
      </c>
      <c r="D80" s="133" t="s">
        <v>1160</v>
      </c>
      <c r="E80" s="86"/>
      <c r="F80" s="78"/>
      <c r="G80" s="78"/>
    </row>
    <row r="81" spans="1:7" ht="14.15" customHeight="1">
      <c r="A81" s="78"/>
      <c r="B81" s="584" t="s">
        <v>725</v>
      </c>
      <c r="C81" s="585"/>
      <c r="D81" s="585"/>
      <c r="E81" s="586"/>
      <c r="F81" s="78"/>
      <c r="G81" s="78"/>
    </row>
    <row r="82" spans="1:7" ht="14.15" customHeight="1">
      <c r="A82" s="78"/>
      <c r="B82" s="11" t="s">
        <v>726</v>
      </c>
      <c r="C82" s="12" t="s">
        <v>727</v>
      </c>
      <c r="D82" s="132" t="s">
        <v>1160</v>
      </c>
      <c r="E82" s="86"/>
      <c r="F82" s="78"/>
      <c r="G82" s="78"/>
    </row>
    <row r="83" spans="1:7" ht="26.15" customHeight="1">
      <c r="A83" s="78"/>
      <c r="B83" s="11" t="s">
        <v>728</v>
      </c>
      <c r="C83" s="12" t="s">
        <v>729</v>
      </c>
      <c r="D83" s="132" t="s">
        <v>1160</v>
      </c>
      <c r="E83" s="86"/>
      <c r="F83" s="78"/>
      <c r="G83" s="78"/>
    </row>
    <row r="84" spans="1:7" ht="29.15" customHeight="1">
      <c r="A84" s="78"/>
      <c r="B84" s="11" t="s">
        <v>730</v>
      </c>
      <c r="C84" s="12" t="s">
        <v>731</v>
      </c>
      <c r="D84" s="132" t="s">
        <v>1160</v>
      </c>
      <c r="E84" s="86"/>
      <c r="F84" s="78"/>
      <c r="G84" s="78"/>
    </row>
    <row r="85" spans="1:7" ht="14.15" customHeight="1">
      <c r="A85" s="78"/>
      <c r="B85" s="11" t="s">
        <v>732</v>
      </c>
      <c r="C85" s="12" t="s">
        <v>41</v>
      </c>
      <c r="D85" s="132" t="s">
        <v>1160</v>
      </c>
      <c r="E85" s="86"/>
      <c r="F85" s="78"/>
      <c r="G85" s="78"/>
    </row>
    <row r="86" spans="1:7" ht="29.15" customHeight="1">
      <c r="A86" s="78"/>
      <c r="B86" s="11" t="s">
        <v>733</v>
      </c>
      <c r="C86" s="12" t="s">
        <v>734</v>
      </c>
      <c r="D86" s="132" t="s">
        <v>1160</v>
      </c>
      <c r="E86" s="86"/>
      <c r="F86" s="78"/>
      <c r="G86" s="78"/>
    </row>
    <row r="87" spans="1:7" ht="14.15" customHeight="1">
      <c r="A87" s="78"/>
      <c r="B87" s="11" t="s">
        <v>735</v>
      </c>
      <c r="C87" s="12" t="s">
        <v>41</v>
      </c>
      <c r="D87" s="132" t="s">
        <v>1160</v>
      </c>
      <c r="E87" s="86"/>
      <c r="F87" s="78"/>
      <c r="G87" s="78"/>
    </row>
    <row r="88" spans="1:7" ht="14.15" customHeight="1">
      <c r="A88" s="78"/>
      <c r="B88" s="11" t="s">
        <v>736</v>
      </c>
      <c r="C88" s="12" t="s">
        <v>737</v>
      </c>
      <c r="D88" s="132" t="s">
        <v>1160</v>
      </c>
      <c r="E88" s="86"/>
      <c r="F88" s="78"/>
      <c r="G88" s="78"/>
    </row>
    <row r="89" spans="1:7" ht="14.15" customHeight="1">
      <c r="A89" s="78"/>
      <c r="B89" s="11" t="s">
        <v>738</v>
      </c>
      <c r="C89" s="12" t="s">
        <v>739</v>
      </c>
      <c r="D89" s="132" t="s">
        <v>1160</v>
      </c>
      <c r="E89" s="86"/>
      <c r="F89" s="78"/>
      <c r="G89" s="78"/>
    </row>
    <row r="90" spans="1:7" ht="14.15" customHeight="1">
      <c r="A90" s="78"/>
      <c r="B90" s="11" t="s">
        <v>740</v>
      </c>
      <c r="C90" s="12" t="s">
        <v>741</v>
      </c>
      <c r="D90" s="132" t="s">
        <v>1160</v>
      </c>
      <c r="E90" s="86"/>
      <c r="F90" s="78"/>
      <c r="G90" s="78"/>
    </row>
    <row r="91" spans="1:7" ht="14.15" customHeight="1">
      <c r="A91" s="78"/>
      <c r="B91" s="11" t="s">
        <v>742</v>
      </c>
      <c r="C91" s="12" t="s">
        <v>743</v>
      </c>
      <c r="D91" s="132" t="s">
        <v>1160</v>
      </c>
      <c r="E91" s="86"/>
      <c r="F91" s="78"/>
      <c r="G91" s="78"/>
    </row>
    <row r="92" spans="1:7" ht="14.15" customHeight="1">
      <c r="A92" s="78"/>
      <c r="B92" s="11" t="s">
        <v>744</v>
      </c>
      <c r="C92" s="12" t="s">
        <v>745</v>
      </c>
      <c r="D92" s="130">
        <v>20091</v>
      </c>
      <c r="E92" s="86"/>
      <c r="F92" s="78"/>
      <c r="G92" s="78"/>
    </row>
    <row r="93" spans="1:7" ht="14.15" customHeight="1">
      <c r="A93" s="78"/>
      <c r="B93" s="11" t="s">
        <v>746</v>
      </c>
      <c r="C93" s="12" t="s">
        <v>747</v>
      </c>
      <c r="D93" s="130">
        <v>101898</v>
      </c>
      <c r="E93" s="86"/>
      <c r="F93" s="78"/>
      <c r="G93" s="78"/>
    </row>
    <row r="94" spans="1:7" ht="14.15" customHeight="1">
      <c r="A94" s="78"/>
      <c r="B94" s="584" t="s">
        <v>748</v>
      </c>
      <c r="C94" s="585"/>
      <c r="D94" s="585"/>
      <c r="E94" s="586"/>
      <c r="F94" s="78"/>
      <c r="G94" s="78"/>
    </row>
    <row r="95" spans="1:7" ht="14.15" customHeight="1">
      <c r="A95" s="78"/>
      <c r="B95" s="11" t="s">
        <v>749</v>
      </c>
      <c r="C95" s="12" t="s">
        <v>750</v>
      </c>
      <c r="D95" s="136">
        <v>0.19700000000000001</v>
      </c>
      <c r="E95" s="86"/>
      <c r="F95" s="78"/>
      <c r="G95" s="78"/>
    </row>
    <row r="96" spans="1:7" ht="14.15" customHeight="1">
      <c r="A96" s="78"/>
      <c r="B96" s="11" t="s">
        <v>751</v>
      </c>
      <c r="C96" s="12" t="s">
        <v>752</v>
      </c>
      <c r="D96" s="136">
        <v>0.19700000000000001</v>
      </c>
      <c r="E96" s="86"/>
      <c r="F96" s="78"/>
      <c r="G96" s="78"/>
    </row>
    <row r="97" spans="1:7" ht="14.15" customHeight="1">
      <c r="A97" s="78"/>
      <c r="B97" s="11" t="s">
        <v>753</v>
      </c>
      <c r="C97" s="12" t="s">
        <v>754</v>
      </c>
      <c r="D97" s="136">
        <v>0.19700000000000001</v>
      </c>
      <c r="E97" s="86"/>
      <c r="F97" s="78"/>
      <c r="G97" s="78"/>
    </row>
    <row r="98" spans="1:7" ht="14.15" customHeight="1">
      <c r="A98" s="78"/>
      <c r="B98" s="11" t="s">
        <v>755</v>
      </c>
      <c r="C98" s="12" t="s">
        <v>756</v>
      </c>
      <c r="D98" s="136">
        <v>9.0999999999999998E-2</v>
      </c>
      <c r="E98" s="86"/>
      <c r="F98" s="78"/>
      <c r="G98" s="78"/>
    </row>
    <row r="99" spans="1:7" ht="14.15" customHeight="1">
      <c r="A99" s="78"/>
      <c r="B99" s="11" t="s">
        <v>757</v>
      </c>
      <c r="C99" s="12" t="s">
        <v>758</v>
      </c>
      <c r="D99" s="136">
        <v>2.5000000000000001E-2</v>
      </c>
      <c r="E99" s="86"/>
      <c r="F99" s="78"/>
      <c r="G99" s="78"/>
    </row>
    <row r="100" spans="1:7" ht="14.15" customHeight="1">
      <c r="A100" s="78"/>
      <c r="B100" s="11" t="s">
        <v>759</v>
      </c>
      <c r="C100" s="12" t="s">
        <v>760</v>
      </c>
      <c r="D100" s="136">
        <v>3.8699999995648969E-4</v>
      </c>
      <c r="E100" s="86"/>
      <c r="F100" s="78"/>
      <c r="G100" s="78"/>
    </row>
    <row r="101" spans="1:7" ht="14.15" customHeight="1">
      <c r="A101" s="78"/>
      <c r="B101" s="11" t="s">
        <v>761</v>
      </c>
      <c r="C101" s="12" t="s">
        <v>762</v>
      </c>
      <c r="D101" s="132" t="s">
        <v>1160</v>
      </c>
      <c r="E101" s="86"/>
      <c r="F101" s="78"/>
      <c r="G101" s="78"/>
    </row>
    <row r="102" spans="1:7" ht="14.15" customHeight="1">
      <c r="A102" s="78"/>
      <c r="B102" s="11" t="s">
        <v>763</v>
      </c>
      <c r="C102" s="12" t="s">
        <v>764</v>
      </c>
      <c r="D102" s="132" t="s">
        <v>1160</v>
      </c>
      <c r="E102" s="86"/>
      <c r="F102" s="78"/>
      <c r="G102" s="78"/>
    </row>
    <row r="103" spans="1:7" ht="14.15" customHeight="1">
      <c r="A103" s="78"/>
      <c r="B103" s="11" t="s">
        <v>765</v>
      </c>
      <c r="C103" s="12" t="s">
        <v>766</v>
      </c>
      <c r="D103" s="136">
        <v>2.1000000000000001E-2</v>
      </c>
      <c r="E103" s="86"/>
      <c r="F103" s="78"/>
      <c r="G103" s="78"/>
    </row>
    <row r="104" spans="1:7" ht="14.15" customHeight="1">
      <c r="A104" s="78"/>
      <c r="B104" s="11" t="s">
        <v>767</v>
      </c>
      <c r="C104" s="12" t="s">
        <v>768</v>
      </c>
      <c r="D104" s="136">
        <v>0.08</v>
      </c>
      <c r="E104" s="86"/>
      <c r="F104" s="78"/>
      <c r="G104" s="78"/>
    </row>
    <row r="105" spans="1:7" ht="14.15" customHeight="1">
      <c r="A105" s="78"/>
      <c r="B105" s="584" t="s">
        <v>769</v>
      </c>
      <c r="C105" s="585"/>
      <c r="D105" s="585"/>
      <c r="E105" s="586"/>
      <c r="F105" s="78"/>
      <c r="G105" s="78"/>
    </row>
    <row r="106" spans="1:7" ht="14.15" customHeight="1">
      <c r="A106" s="78"/>
      <c r="B106" s="11" t="s">
        <v>770</v>
      </c>
      <c r="C106" s="12" t="s">
        <v>647</v>
      </c>
      <c r="D106" s="132" t="s">
        <v>1160</v>
      </c>
      <c r="E106" s="86"/>
      <c r="F106" s="78"/>
      <c r="G106" s="78"/>
    </row>
    <row r="107" spans="1:7" ht="14.15" customHeight="1">
      <c r="A107" s="78"/>
      <c r="B107" s="11" t="s">
        <v>771</v>
      </c>
      <c r="C107" s="12" t="s">
        <v>647</v>
      </c>
      <c r="D107" s="132" t="s">
        <v>1160</v>
      </c>
      <c r="E107" s="86"/>
      <c r="F107" s="78"/>
      <c r="G107" s="78"/>
    </row>
    <row r="108" spans="1:7" ht="14.15" customHeight="1">
      <c r="A108" s="78"/>
      <c r="B108" s="11" t="s">
        <v>772</v>
      </c>
      <c r="C108" s="12" t="s">
        <v>647</v>
      </c>
      <c r="D108" s="132" t="s">
        <v>1160</v>
      </c>
      <c r="E108" s="86"/>
      <c r="F108" s="78"/>
      <c r="G108" s="78"/>
    </row>
    <row r="109" spans="1:7" ht="14.15" customHeight="1">
      <c r="A109" s="78"/>
      <c r="B109" s="584" t="s">
        <v>773</v>
      </c>
      <c r="C109" s="585"/>
      <c r="D109" s="585"/>
      <c r="E109" s="586"/>
      <c r="F109" s="78"/>
      <c r="G109" s="78"/>
    </row>
    <row r="110" spans="1:7" ht="26.15" customHeight="1">
      <c r="A110" s="78"/>
      <c r="B110" s="11" t="s">
        <v>774</v>
      </c>
      <c r="C110" s="12" t="s">
        <v>775</v>
      </c>
      <c r="D110" s="132" t="s">
        <v>1160</v>
      </c>
      <c r="E110" s="86"/>
      <c r="F110" s="78"/>
      <c r="G110" s="78"/>
    </row>
    <row r="111" spans="1:7" ht="26.15" customHeight="1">
      <c r="A111" s="78"/>
      <c r="B111" s="11" t="s">
        <v>776</v>
      </c>
      <c r="C111" s="12" t="s">
        <v>777</v>
      </c>
      <c r="D111" s="132" t="s">
        <v>1160</v>
      </c>
      <c r="E111" s="86"/>
      <c r="F111" s="78"/>
      <c r="G111" s="78"/>
    </row>
    <row r="112" spans="1:7" ht="14.15" customHeight="1">
      <c r="A112" s="78"/>
      <c r="B112" s="11" t="s">
        <v>778</v>
      </c>
      <c r="C112" s="12" t="s">
        <v>647</v>
      </c>
      <c r="D112" s="132" t="s">
        <v>1160</v>
      </c>
      <c r="E112" s="86"/>
      <c r="F112" s="78"/>
      <c r="G112" s="78"/>
    </row>
    <row r="113" spans="1:7" ht="26.15" customHeight="1">
      <c r="A113" s="78"/>
      <c r="B113" s="11" t="s">
        <v>779</v>
      </c>
      <c r="C113" s="12" t="s">
        <v>780</v>
      </c>
      <c r="D113" s="132" t="s">
        <v>1160</v>
      </c>
      <c r="E113" s="86"/>
      <c r="F113" s="78"/>
      <c r="G113" s="78"/>
    </row>
    <row r="114" spans="1:7" ht="14.15" customHeight="1">
      <c r="A114" s="78"/>
      <c r="B114" s="584" t="s">
        <v>781</v>
      </c>
      <c r="C114" s="585"/>
      <c r="D114" s="585"/>
      <c r="E114" s="586"/>
      <c r="F114" s="78"/>
      <c r="G114" s="78"/>
    </row>
    <row r="115" spans="1:7" ht="14.15" customHeight="1">
      <c r="A115" s="78"/>
      <c r="B115" s="11" t="s">
        <v>782</v>
      </c>
      <c r="C115" s="12" t="s">
        <v>783</v>
      </c>
      <c r="D115" s="132" t="s">
        <v>1160</v>
      </c>
      <c r="E115" s="86"/>
      <c r="F115" s="78"/>
      <c r="G115" s="78"/>
    </row>
    <row r="116" spans="1:7" ht="14.15" customHeight="1">
      <c r="A116" s="78"/>
      <c r="B116" s="11" t="s">
        <v>784</v>
      </c>
      <c r="C116" s="12" t="s">
        <v>785</v>
      </c>
      <c r="D116" s="130">
        <v>40</v>
      </c>
      <c r="E116" s="86"/>
      <c r="F116" s="78"/>
      <c r="G116" s="78"/>
    </row>
    <row r="117" spans="1:7" ht="26.15" customHeight="1">
      <c r="A117" s="78"/>
      <c r="B117" s="11" t="s">
        <v>786</v>
      </c>
      <c r="C117" s="12" t="s">
        <v>787</v>
      </c>
      <c r="D117" s="130">
        <v>8</v>
      </c>
      <c r="E117" s="86"/>
      <c r="F117" s="78"/>
      <c r="G117" s="78"/>
    </row>
    <row r="118" spans="1:7" ht="14.15" customHeight="1">
      <c r="A118" s="78"/>
      <c r="B118" s="11" t="s">
        <v>788</v>
      </c>
      <c r="C118" s="12" t="s">
        <v>789</v>
      </c>
      <c r="D118" s="130">
        <v>545</v>
      </c>
      <c r="E118" s="86"/>
      <c r="F118" s="78"/>
      <c r="G118" s="78"/>
    </row>
    <row r="119" spans="1:7" ht="14.15" customHeight="1">
      <c r="A119" s="78"/>
      <c r="B119" s="584" t="s">
        <v>790</v>
      </c>
      <c r="C119" s="585"/>
      <c r="D119" s="585"/>
      <c r="E119" s="586"/>
      <c r="F119" s="78"/>
      <c r="G119" s="78"/>
    </row>
    <row r="120" spans="1:7" ht="14.15" customHeight="1">
      <c r="A120" s="78"/>
      <c r="B120" s="11" t="s">
        <v>791</v>
      </c>
      <c r="C120" s="12" t="s">
        <v>792</v>
      </c>
      <c r="D120" s="132" t="s">
        <v>1160</v>
      </c>
      <c r="E120" s="86"/>
      <c r="F120" s="78"/>
      <c r="G120" s="78"/>
    </row>
    <row r="121" spans="1:7" ht="14.15" customHeight="1">
      <c r="A121" s="78"/>
      <c r="B121" s="11" t="s">
        <v>793</v>
      </c>
      <c r="C121" s="12" t="s">
        <v>794</v>
      </c>
      <c r="D121" s="132" t="s">
        <v>1160</v>
      </c>
      <c r="E121" s="538" t="s">
        <v>221</v>
      </c>
      <c r="F121" s="78"/>
      <c r="G121" s="78"/>
    </row>
    <row r="122" spans="1:7" ht="14.15" customHeight="1">
      <c r="A122" s="78"/>
      <c r="B122" s="11" t="s">
        <v>795</v>
      </c>
      <c r="C122" s="12" t="s">
        <v>796</v>
      </c>
      <c r="D122" s="132" t="s">
        <v>1160</v>
      </c>
      <c r="E122" s="86"/>
      <c r="F122" s="78"/>
      <c r="G122" s="78"/>
    </row>
    <row r="123" spans="1:7" ht="14.15" customHeight="1">
      <c r="A123" s="78"/>
      <c r="B123" s="11" t="s">
        <v>797</v>
      </c>
      <c r="C123" s="12" t="s">
        <v>798</v>
      </c>
      <c r="D123" s="132" t="s">
        <v>1160</v>
      </c>
      <c r="E123" s="86"/>
      <c r="F123" s="78"/>
      <c r="G123" s="78"/>
    </row>
    <row r="124" spans="1:7" ht="14.15" customHeight="1">
      <c r="A124" s="78"/>
      <c r="B124" s="11" t="s">
        <v>799</v>
      </c>
      <c r="C124" s="12" t="s">
        <v>800</v>
      </c>
      <c r="D124" s="132" t="s">
        <v>1160</v>
      </c>
      <c r="E124" s="86"/>
      <c r="F124" s="78"/>
      <c r="G124" s="78"/>
    </row>
    <row r="125" spans="1:7" ht="14.15" customHeight="1">
      <c r="A125" s="78"/>
      <c r="B125" s="11" t="s">
        <v>801</v>
      </c>
      <c r="C125" s="12" t="s">
        <v>802</v>
      </c>
      <c r="D125" s="132" t="s">
        <v>1160</v>
      </c>
      <c r="E125" s="86"/>
      <c r="F125" s="78"/>
      <c r="G125" s="78"/>
    </row>
    <row r="126" spans="1:7" ht="14.15" customHeight="1">
      <c r="A126" s="78"/>
      <c r="B126" s="78"/>
      <c r="C126" s="78"/>
      <c r="D126" s="129"/>
      <c r="E126" s="84"/>
      <c r="F126" s="78"/>
      <c r="G126" s="78"/>
    </row>
    <row r="127" spans="1:7" ht="14.15" customHeight="1">
      <c r="A127" s="78"/>
      <c r="B127" s="78"/>
      <c r="C127" s="78"/>
      <c r="D127" s="129"/>
      <c r="E127" s="84"/>
      <c r="F127" s="78"/>
      <c r="G127" s="78"/>
    </row>
    <row r="128" spans="1:7" ht="14.15" customHeight="1">
      <c r="A128" s="78"/>
      <c r="B128" s="78"/>
      <c r="C128" s="78"/>
      <c r="D128" s="129"/>
      <c r="E128" s="84"/>
      <c r="F128" s="78"/>
      <c r="G128" s="78"/>
    </row>
  </sheetData>
  <mergeCells count="12">
    <mergeCell ref="B3:I3"/>
    <mergeCell ref="B119:E119"/>
    <mergeCell ref="B8:E8"/>
    <mergeCell ref="B20:E20"/>
    <mergeCell ref="B51:E51"/>
    <mergeCell ref="B61:E61"/>
    <mergeCell ref="B72:E72"/>
    <mergeCell ref="B81:E81"/>
    <mergeCell ref="B94:E94"/>
    <mergeCell ref="B105:E105"/>
    <mergeCell ref="B109:E109"/>
    <mergeCell ref="B114:E114"/>
  </mergeCell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ColWidth="9.15234375" defaultRowHeight="12.9"/>
  <cols>
    <col min="1" max="1" width="10.3828125" style="63" customWidth="1"/>
    <col min="2" max="2" width="9.15234375" style="63" customWidth="1"/>
    <col min="3" max="3" width="99.84375" style="63" customWidth="1"/>
    <col min="4" max="5" width="15.84375" style="63" customWidth="1"/>
    <col min="6" max="6" width="9.15234375" style="63" customWidth="1"/>
    <col min="7" max="16384" width="9.15234375" style="63"/>
  </cols>
  <sheetData>
    <row r="1" spans="1:7" s="385" customFormat="1" ht="16" customHeight="1">
      <c r="A1" s="386" t="s">
        <v>1145</v>
      </c>
      <c r="B1" s="386"/>
      <c r="C1" s="386"/>
      <c r="D1" s="387"/>
      <c r="E1" s="84"/>
      <c r="F1" s="388"/>
      <c r="G1" s="388"/>
    </row>
    <row r="2" spans="1:7" ht="27.65" customHeight="1">
      <c r="A2" s="19"/>
      <c r="B2" s="19"/>
      <c r="C2" s="19"/>
      <c r="D2" s="61"/>
      <c r="E2" s="61"/>
      <c r="F2" s="61"/>
    </row>
    <row r="3" spans="1:7" ht="25" customHeight="1">
      <c r="A3" s="167"/>
      <c r="B3" s="693" t="s">
        <v>1128</v>
      </c>
      <c r="C3" s="693"/>
      <c r="D3" s="167"/>
      <c r="E3" s="167"/>
      <c r="F3" s="167"/>
    </row>
    <row r="4" spans="1:7" ht="16" customHeight="1">
      <c r="A4" s="61"/>
      <c r="B4" s="694"/>
      <c r="C4" s="695"/>
      <c r="D4" s="61"/>
      <c r="E4" s="61"/>
      <c r="F4" s="61"/>
    </row>
    <row r="5" spans="1:7" ht="16" customHeight="1">
      <c r="A5" s="61"/>
      <c r="B5" s="652"/>
      <c r="C5" s="653"/>
      <c r="D5" s="61"/>
      <c r="E5" s="61"/>
      <c r="F5" s="61"/>
    </row>
    <row r="6" spans="1:7" ht="20.149999999999999" customHeight="1">
      <c r="A6" s="61"/>
      <c r="B6" s="209" t="s">
        <v>521</v>
      </c>
      <c r="C6" s="335"/>
      <c r="D6" s="371" t="s">
        <v>87</v>
      </c>
      <c r="E6" s="223" t="s">
        <v>94</v>
      </c>
      <c r="F6" s="61"/>
    </row>
    <row r="7" spans="1:7" ht="14.6">
      <c r="A7" s="61"/>
      <c r="B7" s="663"/>
      <c r="C7" s="664"/>
      <c r="D7" s="222" t="s">
        <v>354</v>
      </c>
      <c r="E7" s="223" t="s">
        <v>323</v>
      </c>
      <c r="F7" s="61"/>
    </row>
    <row r="8" spans="1:7" ht="14.6">
      <c r="A8" s="61"/>
      <c r="B8" s="180" t="s">
        <v>88</v>
      </c>
      <c r="C8" s="181" t="s">
        <v>355</v>
      </c>
      <c r="D8" s="132" t="s">
        <v>1160</v>
      </c>
      <c r="E8" s="68">
        <v>379.047124</v>
      </c>
      <c r="F8" s="61"/>
    </row>
    <row r="9" spans="1:7" ht="14.6">
      <c r="A9" s="61"/>
      <c r="B9" s="67" t="s">
        <v>90</v>
      </c>
      <c r="C9" s="34" t="s">
        <v>356</v>
      </c>
      <c r="D9" s="68">
        <v>657.43997300000001</v>
      </c>
      <c r="E9" s="68">
        <v>162.83143899999999</v>
      </c>
      <c r="F9" s="61"/>
    </row>
    <row r="10" spans="1:7" ht="14.6">
      <c r="A10" s="61"/>
      <c r="B10" s="67" t="s">
        <v>92</v>
      </c>
      <c r="C10" s="34" t="s">
        <v>357</v>
      </c>
      <c r="D10" s="68">
        <v>657.43997300000001</v>
      </c>
      <c r="E10" s="68">
        <v>162.83143899999999</v>
      </c>
      <c r="F10" s="61"/>
    </row>
    <row r="11" spans="1:7" ht="14.6">
      <c r="A11" s="61"/>
      <c r="B11" s="67" t="s">
        <v>103</v>
      </c>
      <c r="C11" s="34" t="s">
        <v>358</v>
      </c>
      <c r="D11" s="132" t="s">
        <v>1160</v>
      </c>
      <c r="E11" s="132" t="s">
        <v>1160</v>
      </c>
      <c r="F11" s="61"/>
    </row>
    <row r="12" spans="1:7" ht="14.6">
      <c r="A12" s="61"/>
      <c r="B12" s="67" t="s">
        <v>105</v>
      </c>
      <c r="C12" s="34" t="s">
        <v>359</v>
      </c>
      <c r="D12" s="132" t="s">
        <v>1160</v>
      </c>
      <c r="E12" s="132" t="s">
        <v>1160</v>
      </c>
      <c r="F12" s="61"/>
    </row>
    <row r="13" spans="1:7" ht="14.6">
      <c r="A13" s="61"/>
      <c r="B13" s="67" t="s">
        <v>107</v>
      </c>
      <c r="C13" s="34" t="s">
        <v>360</v>
      </c>
      <c r="D13" s="132" t="s">
        <v>1160</v>
      </c>
      <c r="E13" s="132" t="s">
        <v>1160</v>
      </c>
      <c r="F13" s="61"/>
    </row>
    <row r="14" spans="1:7" ht="14.6">
      <c r="A14" s="61"/>
      <c r="B14" s="67" t="s">
        <v>109</v>
      </c>
      <c r="C14" s="34" t="s">
        <v>361</v>
      </c>
      <c r="D14" s="132" t="s">
        <v>1160</v>
      </c>
      <c r="E14" s="132" t="s">
        <v>1160</v>
      </c>
      <c r="F14" s="61"/>
    </row>
    <row r="15" spans="1:7" ht="14.6">
      <c r="A15" s="61"/>
      <c r="B15" s="67" t="s">
        <v>121</v>
      </c>
      <c r="C15" s="34" t="s">
        <v>362</v>
      </c>
      <c r="D15" s="68">
        <v>872.98150499999997</v>
      </c>
      <c r="E15" s="68">
        <v>216.21568599999998</v>
      </c>
      <c r="F15" s="61"/>
    </row>
    <row r="16" spans="1:7" ht="14.6">
      <c r="A16" s="61"/>
      <c r="B16" s="67" t="s">
        <v>125</v>
      </c>
      <c r="C16" s="34" t="s">
        <v>363</v>
      </c>
      <c r="D16" s="132" t="s">
        <v>1160</v>
      </c>
      <c r="E16" s="132" t="s">
        <v>1160</v>
      </c>
      <c r="F16" s="61"/>
    </row>
    <row r="17" spans="1:6" ht="14.6">
      <c r="A17" s="61"/>
      <c r="B17" s="67" t="s">
        <v>129</v>
      </c>
      <c r="C17" s="34" t="s">
        <v>364</v>
      </c>
      <c r="D17" s="132" t="s">
        <v>1160</v>
      </c>
      <c r="E17" s="132" t="s">
        <v>1160</v>
      </c>
      <c r="F17" s="61"/>
    </row>
    <row r="18" spans="1:6" ht="14.6">
      <c r="A18" s="61"/>
      <c r="B18" s="67" t="s">
        <v>133</v>
      </c>
      <c r="C18" s="34" t="s">
        <v>365</v>
      </c>
      <c r="D18" s="132" t="s">
        <v>1160</v>
      </c>
      <c r="E18" s="132" t="s">
        <v>1160</v>
      </c>
      <c r="F18" s="61"/>
    </row>
    <row r="19" spans="1:6" ht="14.6">
      <c r="A19" s="61"/>
      <c r="B19" s="67" t="s">
        <v>137</v>
      </c>
      <c r="C19" s="34" t="s">
        <v>366</v>
      </c>
      <c r="D19" s="132" t="s">
        <v>1160</v>
      </c>
      <c r="E19" s="132" t="s">
        <v>1160</v>
      </c>
      <c r="F19" s="61"/>
    </row>
    <row r="20" spans="1:6" ht="14.6">
      <c r="A20" s="61"/>
      <c r="B20" s="67" t="s">
        <v>140</v>
      </c>
      <c r="C20" s="34" t="s">
        <v>357</v>
      </c>
      <c r="D20" s="132" t="s">
        <v>1160</v>
      </c>
      <c r="E20" s="132" t="s">
        <v>1160</v>
      </c>
      <c r="F20" s="61"/>
    </row>
    <row r="21" spans="1:6" ht="14.6">
      <c r="A21" s="61"/>
      <c r="B21" s="67" t="s">
        <v>142</v>
      </c>
      <c r="C21" s="34" t="s">
        <v>358</v>
      </c>
      <c r="D21" s="132" t="s">
        <v>1160</v>
      </c>
      <c r="E21" s="132" t="s">
        <v>1160</v>
      </c>
      <c r="F21" s="61"/>
    </row>
    <row r="22" spans="1:6" ht="14.6">
      <c r="A22" s="61"/>
      <c r="B22" s="67" t="s">
        <v>155</v>
      </c>
      <c r="C22" s="34" t="s">
        <v>359</v>
      </c>
      <c r="D22" s="132" t="s">
        <v>1160</v>
      </c>
      <c r="E22" s="132" t="s">
        <v>1160</v>
      </c>
      <c r="F22" s="61"/>
    </row>
    <row r="23" spans="1:6" ht="14.6">
      <c r="A23" s="61"/>
      <c r="B23" s="67" t="s">
        <v>161</v>
      </c>
      <c r="C23" s="34" t="s">
        <v>360</v>
      </c>
      <c r="D23" s="132" t="s">
        <v>1160</v>
      </c>
      <c r="E23" s="132" t="s">
        <v>1160</v>
      </c>
      <c r="F23" s="61"/>
    </row>
    <row r="24" spans="1:6" ht="14.6">
      <c r="A24" s="61"/>
      <c r="B24" s="67" t="s">
        <v>163</v>
      </c>
      <c r="C24" s="34" t="s">
        <v>361</v>
      </c>
      <c r="D24" s="132" t="s">
        <v>1160</v>
      </c>
      <c r="E24" s="132" t="s">
        <v>1160</v>
      </c>
      <c r="F24" s="61"/>
    </row>
    <row r="25" spans="1:6" ht="14.6">
      <c r="A25" s="61"/>
      <c r="B25" s="67" t="s">
        <v>166</v>
      </c>
      <c r="C25" s="34" t="s">
        <v>362</v>
      </c>
      <c r="D25" s="132" t="s">
        <v>1160</v>
      </c>
      <c r="E25" s="132" t="s">
        <v>1160</v>
      </c>
      <c r="F25" s="61"/>
    </row>
    <row r="26" spans="1:6" ht="14.6">
      <c r="A26" s="61"/>
      <c r="B26" s="67" t="s">
        <v>168</v>
      </c>
      <c r="C26" s="34" t="s">
        <v>363</v>
      </c>
      <c r="D26" s="132" t="s">
        <v>1160</v>
      </c>
      <c r="E26" s="132" t="s">
        <v>1160</v>
      </c>
      <c r="F26" s="61"/>
    </row>
    <row r="27" spans="1:6" ht="14.6">
      <c r="A27" s="61"/>
      <c r="B27" s="67" t="s">
        <v>170</v>
      </c>
      <c r="C27" s="34" t="s">
        <v>364</v>
      </c>
      <c r="D27" s="132" t="s">
        <v>1160</v>
      </c>
      <c r="E27" s="132" t="s">
        <v>1160</v>
      </c>
      <c r="F27" s="61"/>
    </row>
    <row r="28" spans="1:6" ht="15" customHeight="1">
      <c r="A28" s="61"/>
      <c r="B28" s="652"/>
      <c r="C28" s="653"/>
      <c r="D28" s="653"/>
      <c r="E28" s="653"/>
      <c r="F28" s="653"/>
    </row>
  </sheetData>
  <mergeCells count="5">
    <mergeCell ref="B3:C3"/>
    <mergeCell ref="B4:C4"/>
    <mergeCell ref="B5:C5"/>
    <mergeCell ref="B7:C7"/>
    <mergeCell ref="B28:F28"/>
  </mergeCells>
  <pageMargins left="0.7" right="0.7" top="0.75" bottom="0.75" header="0.3" footer="0.3"/>
  <pageSetup paperSize="9"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ColWidth="9.15234375" defaultRowHeight="12.9"/>
  <cols>
    <col min="1" max="1" width="10.53515625" style="24" customWidth="1"/>
    <col min="2" max="2" width="15.84375" style="24" customWidth="1"/>
    <col min="3" max="3" width="41.84375" style="24" customWidth="1"/>
    <col min="4" max="4" width="22.3828125" style="24" customWidth="1"/>
    <col min="5" max="5" width="8.15234375" style="24" customWidth="1"/>
    <col min="6" max="16384" width="9.15234375" style="24"/>
  </cols>
  <sheetData>
    <row r="1" spans="1:7" s="385" customFormat="1" ht="16" customHeight="1">
      <c r="A1" s="386" t="s">
        <v>1145</v>
      </c>
      <c r="B1" s="386"/>
      <c r="C1" s="386"/>
      <c r="D1" s="387"/>
      <c r="E1" s="84"/>
      <c r="F1" s="388"/>
      <c r="G1" s="388"/>
    </row>
    <row r="2" spans="1:7">
      <c r="A2" s="18"/>
      <c r="B2" s="18"/>
      <c r="C2" s="18"/>
      <c r="D2" s="18"/>
      <c r="E2" s="18"/>
    </row>
    <row r="3" spans="1:7" s="118" customFormat="1" ht="20.6">
      <c r="A3" s="117"/>
      <c r="B3" s="582" t="s">
        <v>1129</v>
      </c>
      <c r="C3" s="609"/>
      <c r="D3" s="609"/>
      <c r="E3" s="117"/>
    </row>
    <row r="4" spans="1:7" s="118" customFormat="1" ht="20.6">
      <c r="A4" s="117"/>
      <c r="B4" s="159"/>
      <c r="C4" s="161"/>
      <c r="D4" s="161"/>
      <c r="E4" s="117"/>
    </row>
    <row r="5" spans="1:7">
      <c r="A5" s="18"/>
      <c r="B5" s="18"/>
      <c r="C5" s="18"/>
      <c r="D5" s="18"/>
      <c r="E5" s="18"/>
    </row>
    <row r="6" spans="1:7" ht="13" customHeight="1">
      <c r="A6" s="18"/>
      <c r="B6" s="288" t="s">
        <v>173</v>
      </c>
      <c r="C6" s="289"/>
      <c r="D6" s="190" t="s">
        <v>87</v>
      </c>
      <c r="E6" s="18"/>
    </row>
    <row r="7" spans="1:7" ht="14.15" customHeight="1">
      <c r="A7" s="18"/>
      <c r="B7" s="350"/>
      <c r="C7" s="372"/>
      <c r="D7" s="190" t="s">
        <v>491</v>
      </c>
      <c r="E7" s="18"/>
    </row>
    <row r="8" spans="1:7" ht="14.6">
      <c r="A8" s="18"/>
      <c r="B8" s="375"/>
      <c r="C8" s="376" t="s">
        <v>492</v>
      </c>
      <c r="D8" s="96"/>
      <c r="E8" s="18"/>
    </row>
    <row r="9" spans="1:7" ht="14.6">
      <c r="A9" s="18"/>
      <c r="B9" s="176" t="s">
        <v>88</v>
      </c>
      <c r="C9" s="12" t="s">
        <v>493</v>
      </c>
      <c r="D9" s="512" t="s">
        <v>1160</v>
      </c>
      <c r="E9" s="18"/>
    </row>
    <row r="10" spans="1:7" ht="14.6">
      <c r="A10" s="18"/>
      <c r="B10" s="11" t="s">
        <v>90</v>
      </c>
      <c r="C10" s="12" t="s">
        <v>494</v>
      </c>
      <c r="D10" s="512" t="s">
        <v>1160</v>
      </c>
      <c r="E10" s="18"/>
    </row>
    <row r="11" spans="1:7" ht="14.6">
      <c r="A11" s="18"/>
      <c r="B11" s="11" t="s">
        <v>92</v>
      </c>
      <c r="C11" s="12" t="s">
        <v>495</v>
      </c>
      <c r="D11" s="13">
        <v>714.49092636346245</v>
      </c>
      <c r="E11" s="18"/>
    </row>
    <row r="12" spans="1:7" ht="14.6">
      <c r="A12" s="18"/>
      <c r="B12" s="11" t="s">
        <v>103</v>
      </c>
      <c r="C12" s="12" t="s">
        <v>496</v>
      </c>
      <c r="D12" s="13">
        <v>2.3825044692124981</v>
      </c>
      <c r="E12" s="18"/>
    </row>
    <row r="13" spans="1:7" ht="14.15" customHeight="1">
      <c r="A13" s="18"/>
      <c r="B13" s="377"/>
      <c r="C13" s="374" t="s">
        <v>497</v>
      </c>
      <c r="D13" s="427"/>
      <c r="E13" s="18"/>
    </row>
    <row r="14" spans="1:7" ht="14.6">
      <c r="A14" s="18"/>
      <c r="B14" s="11" t="s">
        <v>105</v>
      </c>
      <c r="C14" s="12" t="s">
        <v>498</v>
      </c>
      <c r="D14" s="512" t="s">
        <v>1160</v>
      </c>
      <c r="E14" s="18"/>
    </row>
    <row r="15" spans="1:7" ht="14.6">
      <c r="A15" s="18"/>
      <c r="B15" s="11" t="s">
        <v>107</v>
      </c>
      <c r="C15" s="12" t="s">
        <v>499</v>
      </c>
      <c r="D15" s="512" t="s">
        <v>1160</v>
      </c>
      <c r="E15" s="18"/>
    </row>
    <row r="16" spans="1:7" ht="14.6">
      <c r="A16" s="18"/>
      <c r="B16" s="11" t="s">
        <v>109</v>
      </c>
      <c r="C16" s="12" t="s">
        <v>500</v>
      </c>
      <c r="D16" s="13">
        <v>68.646568565037498</v>
      </c>
      <c r="E16" s="18"/>
    </row>
    <row r="17" spans="1:5" ht="14.6">
      <c r="A17" s="18"/>
      <c r="B17" s="11" t="s">
        <v>121</v>
      </c>
      <c r="C17" s="12" t="s">
        <v>501</v>
      </c>
      <c r="D17" s="512" t="s">
        <v>1160</v>
      </c>
      <c r="E17" s="18"/>
    </row>
    <row r="18" spans="1:5" ht="14.15" customHeight="1">
      <c r="A18" s="18"/>
      <c r="B18" s="11" t="s">
        <v>125</v>
      </c>
      <c r="C18" s="12" t="s">
        <v>217</v>
      </c>
      <c r="D18" s="13">
        <v>785.51999940000007</v>
      </c>
      <c r="E18" s="18"/>
    </row>
    <row r="19" spans="1:5">
      <c r="A19" s="18"/>
      <c r="B19" s="18"/>
      <c r="C19" s="18"/>
      <c r="D19" s="18"/>
      <c r="E19" s="18"/>
    </row>
    <row r="20" spans="1:5">
      <c r="A20" s="18"/>
      <c r="B20" s="18"/>
      <c r="C20" s="18"/>
      <c r="D20" s="18"/>
      <c r="E20" s="18"/>
    </row>
  </sheetData>
  <mergeCells count="1">
    <mergeCell ref="B3:D3"/>
  </mergeCells>
  <pageMargins left="0.7" right="0.7" top="0.75" bottom="0.75" header="0.3" footer="0.3"/>
  <pageSetup paperSize="9"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heetViews>
  <sheetFormatPr defaultColWidth="8.53515625" defaultRowHeight="14.6"/>
  <cols>
    <col min="1" max="2" width="8.53515625" style="9"/>
    <col min="3" max="3" width="19.53515625" style="9" customWidth="1"/>
    <col min="4" max="7" width="19.3828125" style="9" customWidth="1"/>
    <col min="8" max="16384" width="8.53515625" style="9"/>
  </cols>
  <sheetData>
    <row r="1" spans="1:7" s="411" customFormat="1" ht="16" customHeight="1">
      <c r="A1" s="407" t="s">
        <v>1145</v>
      </c>
      <c r="B1" s="407"/>
      <c r="C1" s="407"/>
      <c r="D1" s="408"/>
      <c r="E1" s="409"/>
      <c r="F1" s="410"/>
      <c r="G1" s="410"/>
    </row>
    <row r="2" spans="1:7">
      <c r="B2" s="412"/>
      <c r="C2" s="412"/>
      <c r="D2" s="412"/>
      <c r="E2" s="412"/>
    </row>
    <row r="3" spans="1:7" ht="14.5" customHeight="1">
      <c r="B3" s="696" t="s">
        <v>1176</v>
      </c>
      <c r="C3" s="697"/>
      <c r="D3" s="697"/>
      <c r="E3" s="698"/>
      <c r="F3" s="699"/>
      <c r="G3" s="413"/>
    </row>
    <row r="4" spans="1:7">
      <c r="B4" s="413"/>
      <c r="C4" s="413"/>
      <c r="D4" s="413"/>
      <c r="E4" s="413"/>
      <c r="F4" s="413"/>
      <c r="G4" s="413"/>
    </row>
    <row r="5" spans="1:7">
      <c r="B5" s="413"/>
      <c r="C5" s="413"/>
      <c r="D5" s="413"/>
      <c r="E5" s="413"/>
      <c r="F5" s="413"/>
      <c r="G5" s="413"/>
    </row>
    <row r="6" spans="1:7" ht="14.5" customHeight="1">
      <c r="B6" s="322" t="s">
        <v>173</v>
      </c>
      <c r="C6" s="700" t="s">
        <v>1165</v>
      </c>
      <c r="D6" s="405" t="s">
        <v>87</v>
      </c>
      <c r="E6" s="405" t="s">
        <v>94</v>
      </c>
      <c r="F6" s="405" t="s">
        <v>95</v>
      </c>
      <c r="G6" s="405" t="s">
        <v>96</v>
      </c>
    </row>
    <row r="7" spans="1:7" ht="14.5" customHeight="1">
      <c r="B7" s="326"/>
      <c r="C7" s="701"/>
      <c r="D7" s="406" t="s">
        <v>1166</v>
      </c>
      <c r="E7" s="406"/>
      <c r="F7" s="406" t="s">
        <v>1167</v>
      </c>
      <c r="G7" s="406"/>
    </row>
    <row r="8" spans="1:7">
      <c r="B8" s="404"/>
      <c r="C8" s="702"/>
      <c r="D8" s="405" t="s">
        <v>1168</v>
      </c>
      <c r="E8" s="405" t="s">
        <v>1169</v>
      </c>
      <c r="F8" s="405" t="s">
        <v>1168</v>
      </c>
      <c r="G8" s="405" t="s">
        <v>1169</v>
      </c>
    </row>
    <row r="9" spans="1:7" ht="21.65" customHeight="1">
      <c r="B9" s="414" t="s">
        <v>88</v>
      </c>
      <c r="C9" s="415" t="s">
        <v>1170</v>
      </c>
      <c r="D9" s="68">
        <v>-504.50406467171899</v>
      </c>
      <c r="E9" s="512" t="s">
        <v>1160</v>
      </c>
      <c r="F9" s="68">
        <v>52.399953224072995</v>
      </c>
      <c r="G9" s="512" t="s">
        <v>1160</v>
      </c>
    </row>
    <row r="10" spans="1:7" ht="21.65" customHeight="1">
      <c r="B10" s="416" t="s">
        <v>90</v>
      </c>
      <c r="C10" s="417" t="s">
        <v>1171</v>
      </c>
      <c r="D10" s="68">
        <v>529.57331878043294</v>
      </c>
      <c r="E10" s="512" t="s">
        <v>1160</v>
      </c>
      <c r="F10" s="68">
        <v>-118.017652702682</v>
      </c>
      <c r="G10" s="512" t="s">
        <v>1160</v>
      </c>
    </row>
    <row r="11" spans="1:7" ht="21.65" customHeight="1">
      <c r="B11" s="416" t="s">
        <v>92</v>
      </c>
      <c r="C11" s="417" t="s">
        <v>1172</v>
      </c>
      <c r="D11" s="68">
        <v>58.348702662018994</v>
      </c>
      <c r="E11" s="512" t="s">
        <v>1160</v>
      </c>
      <c r="F11" s="512" t="s">
        <v>1160</v>
      </c>
      <c r="G11" s="512" t="s">
        <v>1160</v>
      </c>
    </row>
    <row r="12" spans="1:7" ht="21.65" customHeight="1">
      <c r="B12" s="416" t="s">
        <v>103</v>
      </c>
      <c r="C12" s="417" t="s">
        <v>1173</v>
      </c>
      <c r="D12" s="68">
        <v>-168.099902535724</v>
      </c>
      <c r="E12" s="512" t="s">
        <v>1160</v>
      </c>
      <c r="F12" s="512" t="s">
        <v>1160</v>
      </c>
      <c r="G12" s="512" t="s">
        <v>1160</v>
      </c>
    </row>
    <row r="13" spans="1:7" ht="21.65" customHeight="1">
      <c r="B13" s="416" t="s">
        <v>105</v>
      </c>
      <c r="C13" s="417" t="s">
        <v>1174</v>
      </c>
      <c r="D13" s="68">
        <v>-380.443418301821</v>
      </c>
      <c r="E13" s="512" t="s">
        <v>1160</v>
      </c>
      <c r="F13" s="512" t="s">
        <v>1160</v>
      </c>
      <c r="G13" s="512" t="s">
        <v>1160</v>
      </c>
    </row>
    <row r="14" spans="1:7" ht="21.65" customHeight="1">
      <c r="B14" s="416" t="s">
        <v>107</v>
      </c>
      <c r="C14" s="417" t="s">
        <v>1175</v>
      </c>
      <c r="D14" s="68">
        <v>275.21080083714997</v>
      </c>
      <c r="E14" s="512" t="s">
        <v>1160</v>
      </c>
      <c r="F14" s="512" t="s">
        <v>1160</v>
      </c>
      <c r="G14" s="512" t="s">
        <v>1160</v>
      </c>
    </row>
  </sheetData>
  <mergeCells count="2">
    <mergeCell ref="B3:F3"/>
    <mergeCell ref="C6:C8"/>
  </mergeCells>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topLeftCell="A5" zoomScaleNormal="100" workbookViewId="0"/>
  </sheetViews>
  <sheetFormatPr defaultColWidth="9.15234375" defaultRowHeight="12.9"/>
  <cols>
    <col min="1" max="1" width="9.15234375" style="24"/>
    <col min="2" max="2" width="10.15234375" style="24" customWidth="1"/>
    <col min="3" max="3" width="58.3828125" style="24" customWidth="1"/>
    <col min="4" max="11" width="20.84375" style="24" bestFit="1" customWidth="1"/>
    <col min="12" max="16384" width="9.15234375" style="24"/>
  </cols>
  <sheetData>
    <row r="1" spans="1:11" s="385" customFormat="1" ht="16" customHeight="1">
      <c r="A1" s="386" t="s">
        <v>1145</v>
      </c>
      <c r="B1" s="386"/>
      <c r="C1" s="386"/>
      <c r="D1" s="387"/>
      <c r="E1" s="84"/>
      <c r="F1" s="388"/>
      <c r="G1" s="388"/>
    </row>
    <row r="2" spans="1:11" ht="14.6">
      <c r="B2" s="37"/>
      <c r="C2" s="18"/>
      <c r="D2" s="18"/>
      <c r="E2" s="18"/>
      <c r="F2" s="18"/>
      <c r="G2" s="18"/>
      <c r="H2" s="18"/>
      <c r="I2" s="18"/>
      <c r="J2" s="18"/>
      <c r="K2" s="18"/>
    </row>
    <row r="3" spans="1:11" s="118" customFormat="1" ht="20.6">
      <c r="A3" s="117"/>
      <c r="B3" s="582" t="s">
        <v>1130</v>
      </c>
      <c r="C3" s="609"/>
      <c r="D3" s="609"/>
      <c r="E3" s="117"/>
    </row>
    <row r="4" spans="1:11">
      <c r="B4" s="18"/>
      <c r="C4" s="18"/>
      <c r="D4" s="18"/>
      <c r="E4" s="18"/>
      <c r="F4" s="18"/>
      <c r="G4" s="18"/>
      <c r="H4" s="18"/>
      <c r="I4" s="18"/>
      <c r="J4" s="18"/>
      <c r="K4" s="18"/>
    </row>
    <row r="5" spans="1:11" ht="14.6">
      <c r="B5" s="18"/>
      <c r="C5" s="17" t="s">
        <v>218</v>
      </c>
      <c r="D5" s="705" t="s">
        <v>219</v>
      </c>
      <c r="E5" s="706"/>
      <c r="F5" s="18"/>
      <c r="G5" s="18"/>
      <c r="H5" s="18"/>
      <c r="I5" s="18"/>
      <c r="J5" s="18"/>
      <c r="K5" s="18"/>
    </row>
    <row r="6" spans="1:11">
      <c r="B6" s="18"/>
      <c r="C6" s="18"/>
      <c r="D6" s="18"/>
      <c r="E6" s="18"/>
      <c r="F6" s="18"/>
      <c r="G6" s="18"/>
      <c r="H6" s="18"/>
      <c r="I6" s="18"/>
      <c r="J6" s="18"/>
      <c r="K6" s="18"/>
    </row>
    <row r="7" spans="1:11" ht="15" customHeight="1">
      <c r="B7" s="373" t="s">
        <v>173</v>
      </c>
      <c r="C7" s="373"/>
      <c r="D7" s="188" t="s">
        <v>94</v>
      </c>
      <c r="E7" s="194" t="s">
        <v>94</v>
      </c>
      <c r="F7" s="194" t="s">
        <v>95</v>
      </c>
      <c r="G7" s="194" t="s">
        <v>96</v>
      </c>
      <c r="H7" s="194" t="s">
        <v>220</v>
      </c>
      <c r="I7" s="194" t="s">
        <v>220</v>
      </c>
      <c r="J7" s="194" t="s">
        <v>221</v>
      </c>
      <c r="K7" s="194" t="s">
        <v>222</v>
      </c>
    </row>
    <row r="8" spans="1:11" ht="14.6">
      <c r="B8" s="287"/>
      <c r="C8" s="287"/>
      <c r="D8" s="627"/>
      <c r="E8" s="707"/>
      <c r="F8" s="707"/>
      <c r="G8" s="708"/>
      <c r="H8" s="667" t="s">
        <v>223</v>
      </c>
      <c r="I8" s="707"/>
      <c r="J8" s="707"/>
      <c r="K8" s="708"/>
    </row>
    <row r="9" spans="1:11" ht="14.6">
      <c r="B9" s="378" t="s">
        <v>224</v>
      </c>
      <c r="C9" s="349" t="s">
        <v>225</v>
      </c>
      <c r="D9" s="189" t="s">
        <v>1156</v>
      </c>
      <c r="E9" s="189" t="s">
        <v>1157</v>
      </c>
      <c r="F9" s="189" t="s">
        <v>1158</v>
      </c>
      <c r="G9" s="189" t="s">
        <v>1159</v>
      </c>
      <c r="H9" s="189" t="s">
        <v>1156</v>
      </c>
      <c r="I9" s="189" t="s">
        <v>1157</v>
      </c>
      <c r="J9" s="189" t="s">
        <v>1158</v>
      </c>
      <c r="K9" s="189" t="s">
        <v>1159</v>
      </c>
    </row>
    <row r="10" spans="1:11" ht="14.6">
      <c r="B10" s="288" t="s">
        <v>226</v>
      </c>
      <c r="C10" s="289" t="s">
        <v>227</v>
      </c>
      <c r="D10" s="393">
        <v>12</v>
      </c>
      <c r="E10" s="393">
        <v>12</v>
      </c>
      <c r="F10" s="393">
        <v>12</v>
      </c>
      <c r="G10" s="393">
        <v>12</v>
      </c>
      <c r="H10" s="393">
        <v>12</v>
      </c>
      <c r="I10" s="393">
        <v>12</v>
      </c>
      <c r="J10" s="393">
        <v>12</v>
      </c>
      <c r="K10" s="393">
        <v>12</v>
      </c>
    </row>
    <row r="11" spans="1:11" ht="15" customHeight="1">
      <c r="B11" s="703" t="s">
        <v>228</v>
      </c>
      <c r="C11" s="704"/>
      <c r="D11" s="704"/>
      <c r="E11" s="704"/>
      <c r="F11" s="704"/>
      <c r="G11" s="704"/>
      <c r="H11" s="704"/>
      <c r="I11" s="704"/>
      <c r="J11" s="704"/>
      <c r="K11" s="704"/>
    </row>
    <row r="12" spans="1:11" ht="14.6">
      <c r="B12" s="123" t="s">
        <v>88</v>
      </c>
      <c r="C12" s="124" t="s">
        <v>229</v>
      </c>
      <c r="D12" s="394"/>
      <c r="E12" s="394"/>
      <c r="F12" s="394"/>
      <c r="G12" s="394"/>
      <c r="H12" s="111">
        <v>53941.887585877499</v>
      </c>
      <c r="I12" s="111">
        <v>54611.99943652915</v>
      </c>
      <c r="J12" s="111">
        <v>56091.316797576663</v>
      </c>
      <c r="K12" s="111">
        <v>55659.950520165839</v>
      </c>
    </row>
    <row r="13" spans="1:11" ht="15" customHeight="1">
      <c r="B13" s="703" t="s">
        <v>230</v>
      </c>
      <c r="C13" s="704"/>
      <c r="D13" s="704"/>
      <c r="E13" s="704"/>
      <c r="F13" s="704"/>
      <c r="G13" s="704"/>
      <c r="H13" s="704"/>
      <c r="I13" s="704"/>
      <c r="J13" s="704"/>
      <c r="K13" s="704"/>
    </row>
    <row r="14" spans="1:11" ht="29.15">
      <c r="B14" s="122" t="s">
        <v>90</v>
      </c>
      <c r="C14" s="125" t="s">
        <v>231</v>
      </c>
      <c r="D14" s="395">
        <v>1504.6145006533334</v>
      </c>
      <c r="E14" s="395">
        <v>1265.0793225583334</v>
      </c>
      <c r="F14" s="395">
        <v>1341.4471035591666</v>
      </c>
      <c r="G14" s="395">
        <v>1562.2265000900002</v>
      </c>
      <c r="H14" s="395">
        <v>225.69217509833334</v>
      </c>
      <c r="I14" s="395">
        <v>189.7618983841667</v>
      </c>
      <c r="J14" s="395">
        <v>201.21706553416666</v>
      </c>
      <c r="K14" s="395">
        <v>234.33397501333332</v>
      </c>
    </row>
    <row r="15" spans="1:11" ht="14.6">
      <c r="B15" s="122" t="s">
        <v>92</v>
      </c>
      <c r="C15" s="126" t="s">
        <v>232</v>
      </c>
      <c r="D15" s="396" t="s">
        <v>1160</v>
      </c>
      <c r="E15" s="396" t="s">
        <v>1160</v>
      </c>
      <c r="F15" s="396" t="s">
        <v>1160</v>
      </c>
      <c r="G15" s="396" t="s">
        <v>1160</v>
      </c>
      <c r="H15" s="396" t="s">
        <v>1160</v>
      </c>
      <c r="I15" s="396" t="s">
        <v>1160</v>
      </c>
      <c r="J15" s="396" t="s">
        <v>1160</v>
      </c>
      <c r="K15" s="396" t="s">
        <v>1160</v>
      </c>
    </row>
    <row r="16" spans="1:11" ht="14.6">
      <c r="B16" s="122" t="s">
        <v>103</v>
      </c>
      <c r="C16" s="126" t="s">
        <v>233</v>
      </c>
      <c r="D16" s="395">
        <v>1504.6145006533334</v>
      </c>
      <c r="E16" s="395">
        <v>1265.0793225583334</v>
      </c>
      <c r="F16" s="395">
        <v>1341.4471035591666</v>
      </c>
      <c r="G16" s="395">
        <v>1562.2265000900002</v>
      </c>
      <c r="H16" s="395">
        <v>225.69217509833334</v>
      </c>
      <c r="I16" s="395">
        <v>189.7618983841667</v>
      </c>
      <c r="J16" s="395">
        <v>201.21706553416666</v>
      </c>
      <c r="K16" s="395">
        <v>234.33397501333332</v>
      </c>
    </row>
    <row r="17" spans="2:11" ht="14.6">
      <c r="B17" s="122" t="s">
        <v>105</v>
      </c>
      <c r="C17" s="125" t="s">
        <v>234</v>
      </c>
      <c r="D17" s="395">
        <v>8563.8953383639528</v>
      </c>
      <c r="E17" s="395">
        <v>8248.1912810223384</v>
      </c>
      <c r="F17" s="395">
        <v>8431.6727732596519</v>
      </c>
      <c r="G17" s="395">
        <v>7688.7389049929361</v>
      </c>
      <c r="H17" s="395">
        <v>8563.8953383639528</v>
      </c>
      <c r="I17" s="395">
        <v>8248.1912810223384</v>
      </c>
      <c r="J17" s="395">
        <v>8431.6727732596519</v>
      </c>
      <c r="K17" s="395">
        <v>7688.7389049929361</v>
      </c>
    </row>
    <row r="18" spans="2:11" ht="29.15">
      <c r="B18" s="122" t="s">
        <v>107</v>
      </c>
      <c r="C18" s="126" t="s">
        <v>235</v>
      </c>
      <c r="D18" s="396" t="s">
        <v>1160</v>
      </c>
      <c r="E18" s="396" t="s">
        <v>1160</v>
      </c>
      <c r="F18" s="396" t="s">
        <v>1160</v>
      </c>
      <c r="G18" s="396" t="s">
        <v>1160</v>
      </c>
      <c r="H18" s="396" t="s">
        <v>1160</v>
      </c>
      <c r="I18" s="396" t="s">
        <v>1160</v>
      </c>
      <c r="J18" s="396" t="s">
        <v>1160</v>
      </c>
      <c r="K18" s="396" t="s">
        <v>1160</v>
      </c>
    </row>
    <row r="19" spans="2:11" ht="14.6">
      <c r="B19" s="122" t="s">
        <v>109</v>
      </c>
      <c r="C19" s="126" t="s">
        <v>236</v>
      </c>
      <c r="D19" s="395">
        <v>933.33333333333337</v>
      </c>
      <c r="E19" s="395">
        <v>933.33333333333337</v>
      </c>
      <c r="F19" s="395">
        <v>100</v>
      </c>
      <c r="G19" s="396" t="s">
        <v>1160</v>
      </c>
      <c r="H19" s="395">
        <v>933.33333333333337</v>
      </c>
      <c r="I19" s="395">
        <v>933.33333333333337</v>
      </c>
      <c r="J19" s="395">
        <v>100</v>
      </c>
      <c r="K19" s="396" t="s">
        <v>1160</v>
      </c>
    </row>
    <row r="20" spans="2:11" ht="14.6">
      <c r="B20" s="122" t="s">
        <v>121</v>
      </c>
      <c r="C20" s="126" t="s">
        <v>237</v>
      </c>
      <c r="D20" s="395">
        <v>7630.5620050306197</v>
      </c>
      <c r="E20" s="395">
        <v>7314.8579476890036</v>
      </c>
      <c r="F20" s="395">
        <v>8331.6727732596519</v>
      </c>
      <c r="G20" s="395">
        <v>7688.7389049929361</v>
      </c>
      <c r="H20" s="395">
        <v>7630.5620050306197</v>
      </c>
      <c r="I20" s="395">
        <v>7314.8579476890036</v>
      </c>
      <c r="J20" s="395">
        <v>8331.6727732596519</v>
      </c>
      <c r="K20" s="395">
        <v>7688.7389049929361</v>
      </c>
    </row>
    <row r="21" spans="2:11" ht="14.6">
      <c r="B21" s="122" t="s">
        <v>125</v>
      </c>
      <c r="C21" s="126" t="s">
        <v>238</v>
      </c>
      <c r="D21" s="397"/>
      <c r="E21" s="397"/>
      <c r="F21" s="397"/>
      <c r="G21" s="397"/>
      <c r="H21" s="396" t="s">
        <v>1160</v>
      </c>
      <c r="I21" s="396" t="s">
        <v>1160</v>
      </c>
      <c r="J21" s="396" t="s">
        <v>1160</v>
      </c>
      <c r="K21" s="396" t="s">
        <v>1160</v>
      </c>
    </row>
    <row r="22" spans="2:11" ht="14.6">
      <c r="B22" s="122" t="s">
        <v>129</v>
      </c>
      <c r="C22" s="125" t="s">
        <v>239</v>
      </c>
      <c r="D22" s="395">
        <v>41268.018153518933</v>
      </c>
      <c r="E22" s="395">
        <v>39377.27354016836</v>
      </c>
      <c r="F22" s="395">
        <v>39412.9339899107</v>
      </c>
      <c r="G22" s="395">
        <v>39851.717416491396</v>
      </c>
      <c r="H22" s="395">
        <v>10032.259215851187</v>
      </c>
      <c r="I22" s="395">
        <v>10027.759870756126</v>
      </c>
      <c r="J22" s="395">
        <v>10324.947652815328</v>
      </c>
      <c r="K22" s="395">
        <v>10548.732133802971</v>
      </c>
    </row>
    <row r="23" spans="2:11" ht="29.15">
      <c r="B23" s="122" t="s">
        <v>133</v>
      </c>
      <c r="C23" s="126" t="s">
        <v>240</v>
      </c>
      <c r="D23" s="395">
        <v>6518.2493220197039</v>
      </c>
      <c r="E23" s="395">
        <v>6712.5411614801433</v>
      </c>
      <c r="F23" s="395">
        <v>6943.9808514596361</v>
      </c>
      <c r="G23" s="395">
        <v>7031.8772817054914</v>
      </c>
      <c r="H23" s="395">
        <v>6518.2493220197039</v>
      </c>
      <c r="I23" s="395">
        <v>6712.5411614801433</v>
      </c>
      <c r="J23" s="395">
        <v>6943.9808514596361</v>
      </c>
      <c r="K23" s="395">
        <v>7031.8772817054914</v>
      </c>
    </row>
    <row r="24" spans="2:11" ht="14.6">
      <c r="B24" s="122" t="s">
        <v>137</v>
      </c>
      <c r="C24" s="126" t="s">
        <v>241</v>
      </c>
      <c r="D24" s="396" t="s">
        <v>1160</v>
      </c>
      <c r="E24" s="396" t="s">
        <v>1160</v>
      </c>
      <c r="F24" s="396" t="s">
        <v>1160</v>
      </c>
      <c r="G24" s="396" t="s">
        <v>1160</v>
      </c>
      <c r="H24" s="396" t="s">
        <v>1160</v>
      </c>
      <c r="I24" s="396" t="s">
        <v>1160</v>
      </c>
      <c r="J24" s="396" t="s">
        <v>1160</v>
      </c>
      <c r="K24" s="396" t="s">
        <v>1160</v>
      </c>
    </row>
    <row r="25" spans="2:11" ht="14.6">
      <c r="B25" s="122" t="s">
        <v>140</v>
      </c>
      <c r="C25" s="126" t="s">
        <v>242</v>
      </c>
      <c r="D25" s="395">
        <v>34749.768831499234</v>
      </c>
      <c r="E25" s="395">
        <v>32664.732378688212</v>
      </c>
      <c r="F25" s="395">
        <v>32468.953138451066</v>
      </c>
      <c r="G25" s="395">
        <v>32819.840134785904</v>
      </c>
      <c r="H25" s="395">
        <v>3514.0098938314813</v>
      </c>
      <c r="I25" s="395">
        <v>3315.2187092759814</v>
      </c>
      <c r="J25" s="395">
        <v>3380.9668013556925</v>
      </c>
      <c r="K25" s="395">
        <v>3516.8548520974805</v>
      </c>
    </row>
    <row r="26" spans="2:11" ht="14.6">
      <c r="B26" s="122" t="s">
        <v>142</v>
      </c>
      <c r="C26" s="125" t="s">
        <v>243</v>
      </c>
      <c r="D26" s="395">
        <v>2207.7005686062171</v>
      </c>
      <c r="E26" s="395">
        <v>1977.8483365852674</v>
      </c>
      <c r="F26" s="395">
        <v>2098.0604364392025</v>
      </c>
      <c r="G26" s="395">
        <v>1798.0170153432105</v>
      </c>
      <c r="H26" s="395">
        <v>2207.7005686062171</v>
      </c>
      <c r="I26" s="395">
        <v>1977.8483365852674</v>
      </c>
      <c r="J26" s="395">
        <v>2098.0604364392025</v>
      </c>
      <c r="K26" s="395">
        <v>1798.0170153432105</v>
      </c>
    </row>
    <row r="27" spans="2:11" ht="14.6">
      <c r="B27" s="122" t="s">
        <v>155</v>
      </c>
      <c r="C27" s="125" t="s">
        <v>244</v>
      </c>
      <c r="D27" s="395">
        <v>4644.9620904702524</v>
      </c>
      <c r="E27" s="395">
        <v>4509.4705017402321</v>
      </c>
      <c r="F27" s="395">
        <v>4253.8796402930911</v>
      </c>
      <c r="G27" s="395">
        <v>5068.3951041872569</v>
      </c>
      <c r="H27" s="395">
        <v>116.12405226175707</v>
      </c>
      <c r="I27" s="395">
        <v>112.73676254350674</v>
      </c>
      <c r="J27" s="395">
        <v>106.34699100732826</v>
      </c>
      <c r="K27" s="395">
        <v>98.128064428288397</v>
      </c>
    </row>
    <row r="28" spans="2:11" ht="14.6">
      <c r="B28" s="121" t="s">
        <v>161</v>
      </c>
      <c r="C28" s="127" t="s">
        <v>245</v>
      </c>
      <c r="D28" s="398"/>
      <c r="E28" s="398"/>
      <c r="F28" s="398"/>
      <c r="G28" s="398"/>
      <c r="H28" s="395">
        <v>21145.671350181176</v>
      </c>
      <c r="I28" s="395">
        <v>20556.298149291171</v>
      </c>
      <c r="J28" s="395">
        <v>21162.24491905568</v>
      </c>
      <c r="K28" s="395">
        <v>20367.950093580741</v>
      </c>
    </row>
    <row r="29" spans="2:11" ht="15" customHeight="1">
      <c r="B29" s="703" t="s">
        <v>246</v>
      </c>
      <c r="C29" s="704"/>
      <c r="D29" s="704"/>
      <c r="E29" s="704"/>
      <c r="F29" s="704"/>
      <c r="G29" s="704"/>
      <c r="H29" s="704"/>
      <c r="I29" s="704"/>
      <c r="J29" s="704"/>
      <c r="K29" s="704"/>
    </row>
    <row r="30" spans="2:11" ht="14.6">
      <c r="B30" s="122" t="s">
        <v>163</v>
      </c>
      <c r="C30" s="125" t="s">
        <v>247</v>
      </c>
      <c r="D30" s="396" t="s">
        <v>1160</v>
      </c>
      <c r="E30" s="396" t="s">
        <v>1160</v>
      </c>
      <c r="F30" s="396" t="s">
        <v>1160</v>
      </c>
      <c r="G30" s="396" t="s">
        <v>1160</v>
      </c>
      <c r="H30" s="396" t="s">
        <v>1160</v>
      </c>
      <c r="I30" s="396" t="s">
        <v>1160</v>
      </c>
      <c r="J30" s="396" t="s">
        <v>1160</v>
      </c>
      <c r="K30" s="396" t="s">
        <v>1160</v>
      </c>
    </row>
    <row r="31" spans="2:11" ht="14.6">
      <c r="B31" s="122" t="s">
        <v>166</v>
      </c>
      <c r="C31" s="125" t="s">
        <v>248</v>
      </c>
      <c r="D31" s="395">
        <v>11840.428065979087</v>
      </c>
      <c r="E31" s="395">
        <v>11090.513418181115</v>
      </c>
      <c r="F31" s="395">
        <v>10564.170673764555</v>
      </c>
      <c r="G31" s="395">
        <v>10612.569369300973</v>
      </c>
      <c r="H31" s="395">
        <v>10119.237613678988</v>
      </c>
      <c r="I31" s="395">
        <v>9622.9856734313344</v>
      </c>
      <c r="J31" s="395">
        <v>9085.3212039073132</v>
      </c>
      <c r="K31" s="395">
        <v>8904.8514753492072</v>
      </c>
    </row>
    <row r="32" spans="2:11" ht="14.6">
      <c r="B32" s="122" t="s">
        <v>168</v>
      </c>
      <c r="C32" s="125" t="s">
        <v>249</v>
      </c>
      <c r="D32" s="395">
        <v>4064.6400156033596</v>
      </c>
      <c r="E32" s="395">
        <v>3588.8756564490704</v>
      </c>
      <c r="F32" s="395">
        <v>3143.0949354812165</v>
      </c>
      <c r="G32" s="395">
        <v>3187.4677522385969</v>
      </c>
      <c r="H32" s="395">
        <v>4064.6400156033596</v>
      </c>
      <c r="I32" s="395">
        <v>3588.8756564490704</v>
      </c>
      <c r="J32" s="395">
        <v>3143.0949354812165</v>
      </c>
      <c r="K32" s="395">
        <v>3187.4677522385969</v>
      </c>
    </row>
    <row r="33" spans="2:11" ht="58.3">
      <c r="B33" s="122" t="s">
        <v>250</v>
      </c>
      <c r="C33" s="125" t="s">
        <v>251</v>
      </c>
      <c r="D33" s="397"/>
      <c r="E33" s="397"/>
      <c r="F33" s="397"/>
      <c r="G33" s="397"/>
      <c r="H33" s="396" t="s">
        <v>1160</v>
      </c>
      <c r="I33" s="396" t="s">
        <v>1160</v>
      </c>
      <c r="J33" s="396" t="s">
        <v>1160</v>
      </c>
      <c r="K33" s="396" t="s">
        <v>1160</v>
      </c>
    </row>
    <row r="34" spans="2:11" ht="14.6">
      <c r="B34" s="122" t="s">
        <v>252</v>
      </c>
      <c r="C34" s="125" t="s">
        <v>253</v>
      </c>
      <c r="D34" s="397"/>
      <c r="E34" s="397"/>
      <c r="F34" s="397"/>
      <c r="G34" s="397"/>
      <c r="H34" s="396" t="s">
        <v>1160</v>
      </c>
      <c r="I34" s="396" t="s">
        <v>1160</v>
      </c>
      <c r="J34" s="396" t="s">
        <v>1160</v>
      </c>
      <c r="K34" s="396" t="s">
        <v>1160</v>
      </c>
    </row>
    <row r="35" spans="2:11" ht="14.6">
      <c r="B35" s="121" t="s">
        <v>170</v>
      </c>
      <c r="C35" s="127" t="s">
        <v>254</v>
      </c>
      <c r="D35" s="395">
        <v>15905.068081580001</v>
      </c>
      <c r="E35" s="395">
        <v>14679.38907463</v>
      </c>
      <c r="F35" s="395">
        <v>13707.265609239999</v>
      </c>
      <c r="G35" s="395">
        <v>13800.03712153957</v>
      </c>
      <c r="H35" s="395">
        <v>14183.87762928235</v>
      </c>
      <c r="I35" s="395">
        <v>13211.861329880401</v>
      </c>
      <c r="J35" s="395">
        <v>12228.416139388524</v>
      </c>
      <c r="K35" s="395">
        <v>12092.319227587803</v>
      </c>
    </row>
    <row r="36" spans="2:11" ht="14.6">
      <c r="B36" s="122" t="s">
        <v>255</v>
      </c>
      <c r="C36" s="126" t="s">
        <v>256</v>
      </c>
      <c r="D36" s="396" t="s">
        <v>1160</v>
      </c>
      <c r="E36" s="396" t="s">
        <v>1160</v>
      </c>
      <c r="F36" s="396" t="s">
        <v>1160</v>
      </c>
      <c r="G36" s="396" t="s">
        <v>1160</v>
      </c>
      <c r="H36" s="396" t="s">
        <v>1160</v>
      </c>
      <c r="I36" s="396" t="s">
        <v>1160</v>
      </c>
      <c r="J36" s="396" t="s">
        <v>1160</v>
      </c>
      <c r="K36" s="396" t="s">
        <v>1160</v>
      </c>
    </row>
    <row r="37" spans="2:11" ht="14.6">
      <c r="B37" s="122" t="s">
        <v>257</v>
      </c>
      <c r="C37" s="126" t="s">
        <v>258</v>
      </c>
      <c r="D37" s="396" t="s">
        <v>1160</v>
      </c>
      <c r="E37" s="396" t="s">
        <v>1160</v>
      </c>
      <c r="F37" s="396" t="s">
        <v>1160</v>
      </c>
      <c r="G37" s="396" t="s">
        <v>1160</v>
      </c>
      <c r="H37" s="396" t="s">
        <v>1160</v>
      </c>
      <c r="I37" s="396" t="s">
        <v>1160</v>
      </c>
      <c r="J37" s="396" t="s">
        <v>1160</v>
      </c>
      <c r="K37" s="396" t="s">
        <v>1160</v>
      </c>
    </row>
    <row r="38" spans="2:11" ht="14.6">
      <c r="B38" s="122" t="s">
        <v>259</v>
      </c>
      <c r="C38" s="126" t="s">
        <v>260</v>
      </c>
      <c r="D38" s="395">
        <v>15905.068081582451</v>
      </c>
      <c r="E38" s="395">
        <v>14679.389074630188</v>
      </c>
      <c r="F38" s="395">
        <v>13707.265609245771</v>
      </c>
      <c r="G38" s="395">
        <v>13800.037121539566</v>
      </c>
      <c r="H38" s="395">
        <v>14183.87762928235</v>
      </c>
      <c r="I38" s="395">
        <v>13211.861329880401</v>
      </c>
      <c r="J38" s="395">
        <v>12228.416139388524</v>
      </c>
      <c r="K38" s="395">
        <v>12092.319227587801</v>
      </c>
    </row>
    <row r="39" spans="2:11" ht="15" customHeight="1">
      <c r="B39" s="703" t="s">
        <v>261</v>
      </c>
      <c r="C39" s="704"/>
      <c r="D39" s="704"/>
      <c r="E39" s="704"/>
      <c r="F39" s="704"/>
      <c r="G39" s="704"/>
      <c r="H39" s="704"/>
      <c r="I39" s="704"/>
      <c r="J39" s="704"/>
      <c r="K39" s="704"/>
    </row>
    <row r="40" spans="2:11" ht="14.6">
      <c r="B40" s="121" t="s">
        <v>262</v>
      </c>
      <c r="C40" s="127" t="s">
        <v>263</v>
      </c>
      <c r="D40" s="398"/>
      <c r="E40" s="398"/>
      <c r="F40" s="398"/>
      <c r="G40" s="398"/>
      <c r="H40" s="395">
        <v>53941.887585880453</v>
      </c>
      <c r="I40" s="395">
        <v>54611.999436528924</v>
      </c>
      <c r="J40" s="395">
        <v>56091.316797577179</v>
      </c>
      <c r="K40" s="395">
        <v>55659.950520164435</v>
      </c>
    </row>
    <row r="41" spans="2:11" ht="14.6">
      <c r="B41" s="121" t="s">
        <v>198</v>
      </c>
      <c r="C41" s="127" t="s">
        <v>264</v>
      </c>
      <c r="D41" s="398"/>
      <c r="E41" s="398"/>
      <c r="F41" s="398"/>
      <c r="G41" s="398"/>
      <c r="H41" s="395">
        <v>8475.1970258572146</v>
      </c>
      <c r="I41" s="395">
        <v>8781.2740743912655</v>
      </c>
      <c r="J41" s="395">
        <v>10087.247801024967</v>
      </c>
      <c r="K41" s="395">
        <v>9793.7774576178017</v>
      </c>
    </row>
    <row r="42" spans="2:11" ht="14.6">
      <c r="B42" s="121" t="s">
        <v>202</v>
      </c>
      <c r="C42" s="127" t="s">
        <v>265</v>
      </c>
      <c r="D42" s="398"/>
      <c r="E42" s="398"/>
      <c r="F42" s="398"/>
      <c r="G42" s="398"/>
      <c r="H42" s="399">
        <v>8.3590920000000004</v>
      </c>
      <c r="I42" s="399">
        <v>8.2094329999999989</v>
      </c>
      <c r="J42" s="399">
        <v>6.9513865000000008</v>
      </c>
      <c r="K42" s="399">
        <v>7.2330538333333338</v>
      </c>
    </row>
    <row r="43" spans="2:11">
      <c r="B43" s="18"/>
      <c r="C43" s="18"/>
      <c r="D43" s="18"/>
      <c r="E43" s="18"/>
      <c r="F43" s="18"/>
      <c r="G43" s="18"/>
      <c r="H43" s="18"/>
      <c r="I43" s="18"/>
      <c r="J43" s="18"/>
      <c r="K43" s="18"/>
    </row>
  </sheetData>
  <mergeCells count="8">
    <mergeCell ref="B3:D3"/>
    <mergeCell ref="B29:K29"/>
    <mergeCell ref="B39:K39"/>
    <mergeCell ref="D5:E5"/>
    <mergeCell ref="D8:G8"/>
    <mergeCell ref="H8:K8"/>
    <mergeCell ref="B11:K11"/>
    <mergeCell ref="B13:K13"/>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showGridLines="0" topLeftCell="A33" zoomScaleNormal="100" workbookViewId="0"/>
  </sheetViews>
  <sheetFormatPr defaultColWidth="9.15234375" defaultRowHeight="12.9"/>
  <cols>
    <col min="1" max="1" width="8.84375" style="63" customWidth="1"/>
    <col min="2" max="2" width="8.15234375" style="63" customWidth="1"/>
    <col min="3" max="3" width="43.15234375" style="63" customWidth="1"/>
    <col min="4" max="4" width="21.84375" style="73" customWidth="1"/>
    <col min="5" max="5" width="20.84375" style="73" customWidth="1"/>
    <col min="6" max="7" width="20.15234375" style="73" customWidth="1"/>
    <col min="8" max="8" width="19.84375" style="73" customWidth="1"/>
    <col min="9" max="9" width="15" style="63" customWidth="1"/>
    <col min="10" max="10" width="8.15234375" style="63" customWidth="1"/>
    <col min="11" max="11" width="43.15234375" style="63" customWidth="1"/>
    <col min="12" max="12" width="21.84375" style="63" customWidth="1"/>
    <col min="13" max="13" width="20.84375" style="63" customWidth="1"/>
    <col min="14" max="15" width="20.15234375" style="63" customWidth="1"/>
    <col min="16" max="16" width="19.84375" style="63" customWidth="1"/>
    <col min="17" max="17" width="9.15234375" style="63"/>
    <col min="18" max="18" width="8.15234375" style="63" customWidth="1"/>
    <col min="19" max="19" width="43.15234375" style="63" customWidth="1"/>
    <col min="20" max="20" width="21.84375" style="63" customWidth="1"/>
    <col min="21" max="21" width="20.84375" style="63" customWidth="1"/>
    <col min="22" max="23" width="20.15234375" style="63" customWidth="1"/>
    <col min="24" max="24" width="19.84375" style="63" customWidth="1"/>
    <col min="25" max="25" width="9.15234375" style="63"/>
    <col min="26" max="26" width="8.15234375" style="63" customWidth="1"/>
    <col min="27" max="27" width="43.15234375" style="63" customWidth="1"/>
    <col min="28" max="28" width="21.84375" style="63" customWidth="1"/>
    <col min="29" max="29" width="20.84375" style="63" customWidth="1"/>
    <col min="30" max="31" width="20.15234375" style="63" customWidth="1"/>
    <col min="32" max="32" width="19.84375" style="63" customWidth="1"/>
    <col min="33" max="16384" width="9.15234375" style="63"/>
  </cols>
  <sheetData>
    <row r="1" spans="1:32" s="385" customFormat="1" ht="16" customHeight="1">
      <c r="A1" s="386" t="s">
        <v>1145</v>
      </c>
      <c r="B1" s="386"/>
      <c r="C1" s="386"/>
      <c r="D1" s="387"/>
      <c r="E1" s="84"/>
      <c r="F1" s="388"/>
      <c r="G1" s="388"/>
    </row>
    <row r="2" spans="1:32">
      <c r="A2" s="61"/>
      <c r="B2" s="61"/>
      <c r="C2" s="61"/>
      <c r="I2" s="61"/>
      <c r="J2" s="61"/>
      <c r="K2" s="61"/>
    </row>
    <row r="3" spans="1:32" s="114" customFormat="1" ht="20.6">
      <c r="A3" s="113"/>
      <c r="B3" s="601" t="s">
        <v>32</v>
      </c>
      <c r="C3" s="597"/>
      <c r="D3" s="597"/>
      <c r="E3" s="597"/>
      <c r="F3" s="119"/>
      <c r="G3" s="119"/>
      <c r="H3" s="119"/>
      <c r="I3" s="113"/>
      <c r="J3" s="113"/>
      <c r="K3" s="113"/>
    </row>
    <row r="4" spans="1:32" ht="14.6">
      <c r="A4" s="61"/>
      <c r="B4" s="720" t="s">
        <v>266</v>
      </c>
      <c r="C4" s="721"/>
      <c r="I4" s="61"/>
      <c r="J4" s="61"/>
      <c r="K4" s="61"/>
    </row>
    <row r="5" spans="1:32" ht="14.6">
      <c r="A5" s="390"/>
      <c r="B5" s="391"/>
      <c r="C5" s="392"/>
      <c r="I5" s="390"/>
      <c r="J5" s="390"/>
      <c r="K5" s="390"/>
    </row>
    <row r="6" spans="1:32" ht="14.6">
      <c r="A6" s="61"/>
      <c r="B6" s="19" t="s">
        <v>1152</v>
      </c>
      <c r="C6" s="61"/>
      <c r="I6" s="61"/>
      <c r="J6" s="19" t="s">
        <v>1153</v>
      </c>
      <c r="K6" s="61"/>
      <c r="R6" s="19" t="s">
        <v>1154</v>
      </c>
      <c r="Z6" s="19" t="s">
        <v>1155</v>
      </c>
    </row>
    <row r="7" spans="1:32" ht="13.5" customHeight="1">
      <c r="A7" s="61"/>
      <c r="B7" s="209" t="s">
        <v>173</v>
      </c>
      <c r="C7" s="337"/>
      <c r="D7" s="351" t="s">
        <v>87</v>
      </c>
      <c r="E7" s="290" t="s">
        <v>94</v>
      </c>
      <c r="F7" s="290" t="s">
        <v>95</v>
      </c>
      <c r="G7" s="290" t="s">
        <v>96</v>
      </c>
      <c r="H7" s="290" t="s">
        <v>97</v>
      </c>
      <c r="I7" s="61"/>
      <c r="J7" s="209" t="s">
        <v>173</v>
      </c>
      <c r="K7" s="337"/>
      <c r="L7" s="351" t="s">
        <v>87</v>
      </c>
      <c r="M7" s="290" t="s">
        <v>94</v>
      </c>
      <c r="N7" s="290" t="s">
        <v>95</v>
      </c>
      <c r="O7" s="290" t="s">
        <v>96</v>
      </c>
      <c r="P7" s="290" t="s">
        <v>97</v>
      </c>
      <c r="R7" s="209" t="s">
        <v>173</v>
      </c>
      <c r="S7" s="337"/>
      <c r="T7" s="351" t="s">
        <v>87</v>
      </c>
      <c r="U7" s="290" t="s">
        <v>94</v>
      </c>
      <c r="V7" s="290" t="s">
        <v>95</v>
      </c>
      <c r="W7" s="290" t="s">
        <v>96</v>
      </c>
      <c r="X7" s="290" t="s">
        <v>97</v>
      </c>
      <c r="Z7" s="209" t="s">
        <v>173</v>
      </c>
      <c r="AA7" s="337"/>
      <c r="AB7" s="351" t="s">
        <v>87</v>
      </c>
      <c r="AC7" s="290" t="s">
        <v>94</v>
      </c>
      <c r="AD7" s="290" t="s">
        <v>95</v>
      </c>
      <c r="AE7" s="290" t="s">
        <v>96</v>
      </c>
      <c r="AF7" s="290" t="s">
        <v>97</v>
      </c>
    </row>
    <row r="8" spans="1:32" ht="30" customHeight="1">
      <c r="A8" s="61"/>
      <c r="B8" s="722" t="s">
        <v>267</v>
      </c>
      <c r="C8" s="723"/>
      <c r="D8" s="724" t="s">
        <v>268</v>
      </c>
      <c r="E8" s="725"/>
      <c r="F8" s="725"/>
      <c r="G8" s="726"/>
      <c r="H8" s="291" t="s">
        <v>269</v>
      </c>
      <c r="I8" s="61"/>
      <c r="J8" s="722" t="s">
        <v>267</v>
      </c>
      <c r="K8" s="723"/>
      <c r="L8" s="724" t="s">
        <v>268</v>
      </c>
      <c r="M8" s="725"/>
      <c r="N8" s="725"/>
      <c r="O8" s="726"/>
      <c r="P8" s="291" t="s">
        <v>269</v>
      </c>
      <c r="R8" s="722" t="s">
        <v>267</v>
      </c>
      <c r="S8" s="723"/>
      <c r="T8" s="724" t="s">
        <v>268</v>
      </c>
      <c r="U8" s="725"/>
      <c r="V8" s="725"/>
      <c r="W8" s="726"/>
      <c r="X8" s="291" t="s">
        <v>269</v>
      </c>
      <c r="Z8" s="722" t="s">
        <v>267</v>
      </c>
      <c r="AA8" s="723"/>
      <c r="AB8" s="724" t="s">
        <v>268</v>
      </c>
      <c r="AC8" s="725"/>
      <c r="AD8" s="725"/>
      <c r="AE8" s="726"/>
      <c r="AF8" s="291" t="s">
        <v>269</v>
      </c>
    </row>
    <row r="9" spans="1:32" ht="14.6">
      <c r="A9" s="61"/>
      <c r="B9" s="727"/>
      <c r="C9" s="728"/>
      <c r="D9" s="351" t="s">
        <v>270</v>
      </c>
      <c r="E9" s="290" t="s">
        <v>271</v>
      </c>
      <c r="F9" s="290" t="s">
        <v>272</v>
      </c>
      <c r="G9" s="290" t="s">
        <v>273</v>
      </c>
      <c r="H9" s="292"/>
      <c r="I9" s="61"/>
      <c r="J9" s="727"/>
      <c r="K9" s="728"/>
      <c r="L9" s="351" t="s">
        <v>270</v>
      </c>
      <c r="M9" s="290" t="s">
        <v>271</v>
      </c>
      <c r="N9" s="290" t="s">
        <v>272</v>
      </c>
      <c r="O9" s="290" t="s">
        <v>273</v>
      </c>
      <c r="P9" s="292"/>
      <c r="R9" s="727"/>
      <c r="S9" s="728"/>
      <c r="T9" s="351" t="s">
        <v>270</v>
      </c>
      <c r="U9" s="290" t="s">
        <v>271</v>
      </c>
      <c r="V9" s="290" t="s">
        <v>272</v>
      </c>
      <c r="W9" s="290" t="s">
        <v>273</v>
      </c>
      <c r="X9" s="292"/>
      <c r="Z9" s="727"/>
      <c r="AA9" s="728"/>
      <c r="AB9" s="351" t="s">
        <v>270</v>
      </c>
      <c r="AC9" s="290" t="s">
        <v>271</v>
      </c>
      <c r="AD9" s="290" t="s">
        <v>272</v>
      </c>
      <c r="AE9" s="290" t="s">
        <v>273</v>
      </c>
      <c r="AF9" s="292"/>
    </row>
    <row r="10" spans="1:32" ht="15" customHeight="1">
      <c r="A10" s="61"/>
      <c r="B10" s="709" t="s">
        <v>274</v>
      </c>
      <c r="C10" s="710"/>
      <c r="D10" s="74"/>
      <c r="E10" s="74"/>
      <c r="F10" s="74"/>
      <c r="G10" s="74"/>
      <c r="H10" s="74"/>
      <c r="I10" s="61"/>
      <c r="J10" s="709" t="s">
        <v>274</v>
      </c>
      <c r="K10" s="710"/>
      <c r="L10" s="74"/>
      <c r="M10" s="74"/>
      <c r="N10" s="74"/>
      <c r="O10" s="74"/>
      <c r="P10" s="74"/>
      <c r="R10" s="709" t="s">
        <v>274</v>
      </c>
      <c r="S10" s="710"/>
      <c r="T10" s="74"/>
      <c r="U10" s="74"/>
      <c r="V10" s="74"/>
      <c r="W10" s="74"/>
      <c r="X10" s="74"/>
      <c r="Z10" s="709" t="s">
        <v>274</v>
      </c>
      <c r="AA10" s="710"/>
      <c r="AB10" s="74"/>
      <c r="AC10" s="74"/>
      <c r="AD10" s="74"/>
      <c r="AE10" s="74"/>
      <c r="AF10" s="74"/>
    </row>
    <row r="11" spans="1:32" ht="14.6">
      <c r="A11" s="61"/>
      <c r="B11" s="67" t="s">
        <v>88</v>
      </c>
      <c r="C11" s="34" t="s">
        <v>275</v>
      </c>
      <c r="D11" s="400">
        <v>20091.384607</v>
      </c>
      <c r="E11" s="400" t="s">
        <v>1160</v>
      </c>
      <c r="F11" s="400" t="s">
        <v>1160</v>
      </c>
      <c r="G11" s="400" t="s">
        <v>1160</v>
      </c>
      <c r="H11" s="401">
        <v>20091.384607</v>
      </c>
      <c r="I11" s="61"/>
      <c r="J11" s="67" t="s">
        <v>88</v>
      </c>
      <c r="K11" s="34" t="s">
        <v>275</v>
      </c>
      <c r="L11" s="400">
        <v>20031.653472000002</v>
      </c>
      <c r="M11" s="400" t="s">
        <v>1160</v>
      </c>
      <c r="N11" s="400" t="s">
        <v>1160</v>
      </c>
      <c r="O11" s="400" t="s">
        <v>1160</v>
      </c>
      <c r="P11" s="401">
        <v>20031.653472000002</v>
      </c>
      <c r="R11" s="67" t="s">
        <v>88</v>
      </c>
      <c r="S11" s="34" t="s">
        <v>275</v>
      </c>
      <c r="T11" s="400">
        <v>19924.691010999999</v>
      </c>
      <c r="U11" s="400" t="s">
        <v>1160</v>
      </c>
      <c r="V11" s="400" t="s">
        <v>1160</v>
      </c>
      <c r="W11" s="400" t="s">
        <v>1160</v>
      </c>
      <c r="X11" s="401">
        <v>19924.691010999999</v>
      </c>
      <c r="Z11" s="67" t="s">
        <v>88</v>
      </c>
      <c r="AA11" s="34" t="s">
        <v>275</v>
      </c>
      <c r="AB11" s="400">
        <v>19797.365297</v>
      </c>
      <c r="AC11" s="400" t="s">
        <v>1160</v>
      </c>
      <c r="AD11" s="400" t="s">
        <v>1160</v>
      </c>
      <c r="AE11" s="400" t="s">
        <v>1160</v>
      </c>
      <c r="AF11" s="401">
        <v>19797.365297</v>
      </c>
    </row>
    <row r="12" spans="1:32" ht="14.6">
      <c r="A12" s="61"/>
      <c r="B12" s="67" t="s">
        <v>90</v>
      </c>
      <c r="C12" s="34" t="s">
        <v>276</v>
      </c>
      <c r="D12" s="400">
        <v>20091.384607</v>
      </c>
      <c r="E12" s="400" t="s">
        <v>1160</v>
      </c>
      <c r="F12" s="400" t="s">
        <v>1160</v>
      </c>
      <c r="G12" s="400" t="s">
        <v>1160</v>
      </c>
      <c r="H12" s="401">
        <v>20091.384607</v>
      </c>
      <c r="I12" s="61"/>
      <c r="J12" s="67" t="s">
        <v>90</v>
      </c>
      <c r="K12" s="34" t="s">
        <v>276</v>
      </c>
      <c r="L12" s="400">
        <v>20031.653472000002</v>
      </c>
      <c r="M12" s="400" t="s">
        <v>1160</v>
      </c>
      <c r="N12" s="400" t="s">
        <v>1160</v>
      </c>
      <c r="O12" s="400" t="s">
        <v>1160</v>
      </c>
      <c r="P12" s="401">
        <v>20031.653472000002</v>
      </c>
      <c r="R12" s="67" t="s">
        <v>90</v>
      </c>
      <c r="S12" s="34" t="s">
        <v>276</v>
      </c>
      <c r="T12" s="400">
        <v>19924.691010999999</v>
      </c>
      <c r="U12" s="400" t="s">
        <v>1160</v>
      </c>
      <c r="V12" s="400" t="s">
        <v>1160</v>
      </c>
      <c r="W12" s="400" t="s">
        <v>1160</v>
      </c>
      <c r="X12" s="401">
        <v>19924.691010999999</v>
      </c>
      <c r="Z12" s="67" t="s">
        <v>90</v>
      </c>
      <c r="AA12" s="34" t="s">
        <v>276</v>
      </c>
      <c r="AB12" s="400">
        <v>19797.365297</v>
      </c>
      <c r="AC12" s="400" t="s">
        <v>1160</v>
      </c>
      <c r="AD12" s="400" t="s">
        <v>1160</v>
      </c>
      <c r="AE12" s="400" t="s">
        <v>1160</v>
      </c>
      <c r="AF12" s="401">
        <v>19797.365297</v>
      </c>
    </row>
    <row r="13" spans="1:32" ht="14.6">
      <c r="A13" s="61"/>
      <c r="B13" s="67" t="s">
        <v>92</v>
      </c>
      <c r="C13" s="34" t="s">
        <v>277</v>
      </c>
      <c r="D13" s="402"/>
      <c r="E13" s="400" t="s">
        <v>1160</v>
      </c>
      <c r="F13" s="400" t="s">
        <v>1160</v>
      </c>
      <c r="G13" s="400" t="s">
        <v>1160</v>
      </c>
      <c r="H13" s="400" t="s">
        <v>1160</v>
      </c>
      <c r="I13" s="61"/>
      <c r="J13" s="67" t="s">
        <v>92</v>
      </c>
      <c r="K13" s="34" t="s">
        <v>277</v>
      </c>
      <c r="L13" s="402"/>
      <c r="M13" s="400" t="s">
        <v>1160</v>
      </c>
      <c r="N13" s="400" t="s">
        <v>1160</v>
      </c>
      <c r="O13" s="400" t="s">
        <v>1160</v>
      </c>
      <c r="P13" s="400" t="s">
        <v>1160</v>
      </c>
      <c r="R13" s="67" t="s">
        <v>92</v>
      </c>
      <c r="S13" s="34" t="s">
        <v>277</v>
      </c>
      <c r="T13" s="402"/>
      <c r="U13" s="400" t="s">
        <v>1160</v>
      </c>
      <c r="V13" s="400" t="s">
        <v>1160</v>
      </c>
      <c r="W13" s="400" t="s">
        <v>1160</v>
      </c>
      <c r="X13" s="400" t="s">
        <v>1160</v>
      </c>
      <c r="Z13" s="67" t="s">
        <v>92</v>
      </c>
      <c r="AA13" s="34" t="s">
        <v>277</v>
      </c>
      <c r="AB13" s="402"/>
      <c r="AC13" s="400" t="s">
        <v>1160</v>
      </c>
      <c r="AD13" s="400" t="s">
        <v>1160</v>
      </c>
      <c r="AE13" s="400" t="s">
        <v>1160</v>
      </c>
      <c r="AF13" s="400" t="s">
        <v>1160</v>
      </c>
    </row>
    <row r="14" spans="1:32" ht="14.6">
      <c r="A14" s="61"/>
      <c r="B14" s="67" t="s">
        <v>103</v>
      </c>
      <c r="C14" s="34" t="s">
        <v>278</v>
      </c>
      <c r="D14" s="402"/>
      <c r="E14" s="401">
        <v>16191.72163231</v>
      </c>
      <c r="F14" s="401">
        <v>311.26618975000002</v>
      </c>
      <c r="G14" s="401">
        <v>1517.8252662</v>
      </c>
      <c r="H14" s="401">
        <v>15545.364914951</v>
      </c>
      <c r="I14" s="61"/>
      <c r="J14" s="67" t="s">
        <v>103</v>
      </c>
      <c r="K14" s="34" t="s">
        <v>278</v>
      </c>
      <c r="L14" s="402"/>
      <c r="M14" s="401">
        <v>17191.998242759997</v>
      </c>
      <c r="N14" s="401">
        <v>249.09214521999999</v>
      </c>
      <c r="O14" s="401">
        <v>1540.7112711099999</v>
      </c>
      <c r="P14" s="401">
        <v>16365.638100893</v>
      </c>
      <c r="R14" s="67" t="s">
        <v>103</v>
      </c>
      <c r="S14" s="34" t="s">
        <v>278</v>
      </c>
      <c r="T14" s="402"/>
      <c r="U14" s="401">
        <v>14062.287130069999</v>
      </c>
      <c r="V14" s="401">
        <v>190.49813872999999</v>
      </c>
      <c r="W14" s="401">
        <v>1638.61288141</v>
      </c>
      <c r="X14" s="401">
        <v>13753.48035989</v>
      </c>
      <c r="Z14" s="67" t="s">
        <v>103</v>
      </c>
      <c r="AA14" s="34" t="s">
        <v>278</v>
      </c>
      <c r="AB14" s="402"/>
      <c r="AC14" s="401">
        <v>13383.236428304719</v>
      </c>
      <c r="AD14" s="401">
        <v>146.790765352519</v>
      </c>
      <c r="AE14" s="401">
        <v>1632.2747047594321</v>
      </c>
      <c r="AF14" s="401">
        <v>13132.797819368085</v>
      </c>
    </row>
    <row r="15" spans="1:32" ht="14.6">
      <c r="A15" s="61"/>
      <c r="B15" s="67" t="s">
        <v>105</v>
      </c>
      <c r="C15" s="34" t="s">
        <v>279</v>
      </c>
      <c r="D15" s="402"/>
      <c r="E15" s="400" t="s">
        <v>1160</v>
      </c>
      <c r="F15" s="400" t="s">
        <v>1160</v>
      </c>
      <c r="G15" s="400" t="s">
        <v>1160</v>
      </c>
      <c r="H15" s="400" t="s">
        <v>1160</v>
      </c>
      <c r="I15" s="61"/>
      <c r="J15" s="67" t="s">
        <v>105</v>
      </c>
      <c r="K15" s="34" t="s">
        <v>279</v>
      </c>
      <c r="L15" s="402"/>
      <c r="M15" s="400" t="s">
        <v>1160</v>
      </c>
      <c r="N15" s="400" t="s">
        <v>1160</v>
      </c>
      <c r="O15" s="400" t="s">
        <v>1160</v>
      </c>
      <c r="P15" s="400" t="s">
        <v>1160</v>
      </c>
      <c r="R15" s="67" t="s">
        <v>105</v>
      </c>
      <c r="S15" s="34" t="s">
        <v>279</v>
      </c>
      <c r="T15" s="402"/>
      <c r="U15" s="400" t="s">
        <v>1160</v>
      </c>
      <c r="V15" s="400" t="s">
        <v>1160</v>
      </c>
      <c r="W15" s="400" t="s">
        <v>1160</v>
      </c>
      <c r="X15" s="400" t="s">
        <v>1160</v>
      </c>
      <c r="Z15" s="67" t="s">
        <v>105</v>
      </c>
      <c r="AA15" s="34" t="s">
        <v>279</v>
      </c>
      <c r="AB15" s="402"/>
      <c r="AC15" s="400" t="s">
        <v>1160</v>
      </c>
      <c r="AD15" s="400" t="s">
        <v>1160</v>
      </c>
      <c r="AE15" s="400" t="s">
        <v>1160</v>
      </c>
      <c r="AF15" s="400" t="s">
        <v>1160</v>
      </c>
    </row>
    <row r="16" spans="1:32" ht="14.6">
      <c r="A16" s="61"/>
      <c r="B16" s="67" t="s">
        <v>107</v>
      </c>
      <c r="C16" s="34" t="s">
        <v>280</v>
      </c>
      <c r="D16" s="402"/>
      <c r="E16" s="401">
        <v>16191.72163231</v>
      </c>
      <c r="F16" s="401">
        <v>311.26618975000002</v>
      </c>
      <c r="G16" s="401">
        <v>1517.8252662</v>
      </c>
      <c r="H16" s="401">
        <v>15545.364914951</v>
      </c>
      <c r="I16" s="61"/>
      <c r="J16" s="67" t="s">
        <v>107</v>
      </c>
      <c r="K16" s="34" t="s">
        <v>280</v>
      </c>
      <c r="L16" s="402"/>
      <c r="M16" s="401">
        <v>17191.998242759997</v>
      </c>
      <c r="N16" s="401">
        <v>249.09214521999999</v>
      </c>
      <c r="O16" s="401">
        <v>1540.7112711099999</v>
      </c>
      <c r="P16" s="401">
        <v>16365.638100893</v>
      </c>
      <c r="R16" s="67" t="s">
        <v>107</v>
      </c>
      <c r="S16" s="34" t="s">
        <v>280</v>
      </c>
      <c r="T16" s="402"/>
      <c r="U16" s="401">
        <v>14062.287130069999</v>
      </c>
      <c r="V16" s="401">
        <v>190.49813872999999</v>
      </c>
      <c r="W16" s="401">
        <v>1638.61288141</v>
      </c>
      <c r="X16" s="401">
        <v>13753.48035989</v>
      </c>
      <c r="Z16" s="67" t="s">
        <v>107</v>
      </c>
      <c r="AA16" s="34" t="s">
        <v>280</v>
      </c>
      <c r="AB16" s="402"/>
      <c r="AC16" s="401">
        <v>13383.236428304719</v>
      </c>
      <c r="AD16" s="401">
        <v>146.790765352519</v>
      </c>
      <c r="AE16" s="401">
        <v>1632.2747047594321</v>
      </c>
      <c r="AF16" s="401">
        <v>13132.797819368085</v>
      </c>
    </row>
    <row r="17" spans="1:32" ht="14.6">
      <c r="A17" s="61"/>
      <c r="B17" s="67" t="s">
        <v>109</v>
      </c>
      <c r="C17" s="34" t="s">
        <v>281</v>
      </c>
      <c r="D17" s="402"/>
      <c r="E17" s="401">
        <v>64770.012614959996</v>
      </c>
      <c r="F17" s="401">
        <v>48489.829468010001</v>
      </c>
      <c r="G17" s="401">
        <v>172281.17909093</v>
      </c>
      <c r="H17" s="401">
        <v>196526.093824935</v>
      </c>
      <c r="I17" s="61"/>
      <c r="J17" s="67" t="s">
        <v>109</v>
      </c>
      <c r="K17" s="34" t="s">
        <v>281</v>
      </c>
      <c r="L17" s="402"/>
      <c r="M17" s="401">
        <v>38011.770623789998</v>
      </c>
      <c r="N17" s="401">
        <v>48248.902723129999</v>
      </c>
      <c r="O17" s="401">
        <v>187827.42313439</v>
      </c>
      <c r="P17" s="401">
        <v>211951.87449595498</v>
      </c>
      <c r="R17" s="67" t="s">
        <v>109</v>
      </c>
      <c r="S17" s="34" t="s">
        <v>281</v>
      </c>
      <c r="T17" s="402"/>
      <c r="U17" s="401">
        <v>46968.710148749997</v>
      </c>
      <c r="V17" s="401">
        <v>43490.596334779999</v>
      </c>
      <c r="W17" s="401">
        <v>184618.84552030999</v>
      </c>
      <c r="X17" s="401">
        <v>211364.14368770001</v>
      </c>
      <c r="Z17" s="67" t="s">
        <v>109</v>
      </c>
      <c r="AA17" s="34" t="s">
        <v>281</v>
      </c>
      <c r="AB17" s="402"/>
      <c r="AC17" s="401">
        <v>59611.142439218689</v>
      </c>
      <c r="AD17" s="401">
        <v>14088.394161787273</v>
      </c>
      <c r="AE17" s="401">
        <v>195693.88243564917</v>
      </c>
      <c r="AF17" s="401">
        <v>207738.07951654281</v>
      </c>
    </row>
    <row r="18" spans="1:32" ht="14.6">
      <c r="A18" s="61"/>
      <c r="B18" s="67" t="s">
        <v>121</v>
      </c>
      <c r="C18" s="34" t="s">
        <v>282</v>
      </c>
      <c r="D18" s="402"/>
      <c r="E18" s="400" t="s">
        <v>1160</v>
      </c>
      <c r="F18" s="400" t="s">
        <v>1160</v>
      </c>
      <c r="G18" s="400" t="s">
        <v>1160</v>
      </c>
      <c r="H18" s="400" t="s">
        <v>1160</v>
      </c>
      <c r="I18" s="61"/>
      <c r="J18" s="67" t="s">
        <v>121</v>
      </c>
      <c r="K18" s="34" t="s">
        <v>282</v>
      </c>
      <c r="L18" s="402"/>
      <c r="M18" s="400" t="s">
        <v>1160</v>
      </c>
      <c r="N18" s="400" t="s">
        <v>1160</v>
      </c>
      <c r="O18" s="400" t="s">
        <v>1160</v>
      </c>
      <c r="P18" s="400" t="s">
        <v>1160</v>
      </c>
      <c r="R18" s="67" t="s">
        <v>121</v>
      </c>
      <c r="S18" s="34" t="s">
        <v>282</v>
      </c>
      <c r="T18" s="402"/>
      <c r="U18" s="400" t="s">
        <v>1160</v>
      </c>
      <c r="V18" s="400" t="s">
        <v>1160</v>
      </c>
      <c r="W18" s="400" t="s">
        <v>1160</v>
      </c>
      <c r="X18" s="400" t="s">
        <v>1160</v>
      </c>
      <c r="Z18" s="67" t="s">
        <v>121</v>
      </c>
      <c r="AA18" s="34" t="s">
        <v>282</v>
      </c>
      <c r="AB18" s="402"/>
      <c r="AC18" s="400" t="s">
        <v>1160</v>
      </c>
      <c r="AD18" s="400" t="s">
        <v>1160</v>
      </c>
      <c r="AE18" s="400" t="s">
        <v>1160</v>
      </c>
      <c r="AF18" s="400" t="s">
        <v>1160</v>
      </c>
    </row>
    <row r="19" spans="1:32" ht="14.6">
      <c r="A19" s="61"/>
      <c r="B19" s="67" t="s">
        <v>125</v>
      </c>
      <c r="C19" s="34" t="s">
        <v>283</v>
      </c>
      <c r="D19" s="402"/>
      <c r="E19" s="401">
        <v>64770.012614959996</v>
      </c>
      <c r="F19" s="401">
        <v>48489.829468010001</v>
      </c>
      <c r="G19" s="401">
        <v>172281.17909093</v>
      </c>
      <c r="H19" s="401">
        <v>196526.093824935</v>
      </c>
      <c r="I19" s="61"/>
      <c r="J19" s="67" t="s">
        <v>125</v>
      </c>
      <c r="K19" s="34" t="s">
        <v>283</v>
      </c>
      <c r="L19" s="402"/>
      <c r="M19" s="401">
        <v>38011.770623789998</v>
      </c>
      <c r="N19" s="401">
        <v>48248.902723129999</v>
      </c>
      <c r="O19" s="401">
        <v>187827.42313439</v>
      </c>
      <c r="P19" s="401">
        <v>211951.87449595498</v>
      </c>
      <c r="R19" s="67" t="s">
        <v>125</v>
      </c>
      <c r="S19" s="34" t="s">
        <v>283</v>
      </c>
      <c r="T19" s="402"/>
      <c r="U19" s="401">
        <v>46968.710148749997</v>
      </c>
      <c r="V19" s="401">
        <v>43490.596334779999</v>
      </c>
      <c r="W19" s="401">
        <v>184618.84552030999</v>
      </c>
      <c r="X19" s="401">
        <v>211364.14368770001</v>
      </c>
      <c r="Z19" s="67" t="s">
        <v>125</v>
      </c>
      <c r="AA19" s="34" t="s">
        <v>283</v>
      </c>
      <c r="AB19" s="402"/>
      <c r="AC19" s="401">
        <v>59611.142439218689</v>
      </c>
      <c r="AD19" s="401">
        <v>14088.394161787273</v>
      </c>
      <c r="AE19" s="401">
        <v>195693.88243564917</v>
      </c>
      <c r="AF19" s="401">
        <v>207738.07951654281</v>
      </c>
    </row>
    <row r="20" spans="1:32" ht="14.6">
      <c r="A20" s="61"/>
      <c r="B20" s="67" t="s">
        <v>129</v>
      </c>
      <c r="C20" s="34" t="s">
        <v>284</v>
      </c>
      <c r="D20" s="402"/>
      <c r="E20" s="400" t="s">
        <v>1160</v>
      </c>
      <c r="F20" s="400" t="s">
        <v>1160</v>
      </c>
      <c r="G20" s="400" t="s">
        <v>1160</v>
      </c>
      <c r="H20" s="400" t="s">
        <v>1160</v>
      </c>
      <c r="I20" s="61"/>
      <c r="J20" s="67" t="s">
        <v>129</v>
      </c>
      <c r="K20" s="34" t="s">
        <v>284</v>
      </c>
      <c r="L20" s="402"/>
      <c r="M20" s="400" t="s">
        <v>1160</v>
      </c>
      <c r="N20" s="400" t="s">
        <v>1160</v>
      </c>
      <c r="O20" s="400" t="s">
        <v>1160</v>
      </c>
      <c r="P20" s="400" t="s">
        <v>1160</v>
      </c>
      <c r="R20" s="67" t="s">
        <v>129</v>
      </c>
      <c r="S20" s="34" t="s">
        <v>284</v>
      </c>
      <c r="T20" s="402"/>
      <c r="U20" s="400" t="s">
        <v>1160</v>
      </c>
      <c r="V20" s="400" t="s">
        <v>1160</v>
      </c>
      <c r="W20" s="400" t="s">
        <v>1160</v>
      </c>
      <c r="X20" s="400" t="s">
        <v>1160</v>
      </c>
      <c r="Z20" s="67" t="s">
        <v>129</v>
      </c>
      <c r="AA20" s="34" t="s">
        <v>284</v>
      </c>
      <c r="AB20" s="402"/>
      <c r="AC20" s="400" t="s">
        <v>1160</v>
      </c>
      <c r="AD20" s="400" t="s">
        <v>1160</v>
      </c>
      <c r="AE20" s="400" t="s">
        <v>1160</v>
      </c>
      <c r="AF20" s="400" t="s">
        <v>1160</v>
      </c>
    </row>
    <row r="21" spans="1:32" ht="14.6">
      <c r="A21" s="61"/>
      <c r="B21" s="67" t="s">
        <v>133</v>
      </c>
      <c r="C21" s="34" t="s">
        <v>285</v>
      </c>
      <c r="D21" s="401" t="s">
        <v>1160</v>
      </c>
      <c r="E21" s="401">
        <v>10710.609532577268</v>
      </c>
      <c r="F21" s="401" t="s">
        <v>1160</v>
      </c>
      <c r="G21" s="401">
        <v>676.12270115998808</v>
      </c>
      <c r="H21" s="401">
        <v>676.12270115998808</v>
      </c>
      <c r="I21" s="61"/>
      <c r="J21" s="67" t="s">
        <v>133</v>
      </c>
      <c r="K21" s="34" t="s">
        <v>285</v>
      </c>
      <c r="L21" s="401" t="s">
        <v>1160</v>
      </c>
      <c r="M21" s="401">
        <v>4173.1184839799998</v>
      </c>
      <c r="N21" s="401">
        <v>0</v>
      </c>
      <c r="O21" s="401">
        <v>566.129846009988</v>
      </c>
      <c r="P21" s="401">
        <v>566.129846009988</v>
      </c>
      <c r="R21" s="67" t="s">
        <v>133</v>
      </c>
      <c r="S21" s="34" t="s">
        <v>285</v>
      </c>
      <c r="T21" s="401">
        <v>423.87845151481997</v>
      </c>
      <c r="U21" s="401">
        <v>3111.4571484363069</v>
      </c>
      <c r="V21" s="401" t="s">
        <v>1160</v>
      </c>
      <c r="W21" s="401">
        <v>882.61141595968104</v>
      </c>
      <c r="X21" s="401">
        <v>882.61141595968104</v>
      </c>
      <c r="Z21" s="67" t="s">
        <v>133</v>
      </c>
      <c r="AA21" s="34" t="s">
        <v>285</v>
      </c>
      <c r="AB21" s="401">
        <v>148.82510280516698</v>
      </c>
      <c r="AC21" s="401">
        <v>6315.8812124467868</v>
      </c>
      <c r="AD21" s="401" t="s">
        <v>1160</v>
      </c>
      <c r="AE21" s="401">
        <v>781.97446773407603</v>
      </c>
      <c r="AF21" s="401">
        <v>781.97446773407603</v>
      </c>
    </row>
    <row r="22" spans="1:32" ht="14.6">
      <c r="A22" s="61"/>
      <c r="B22" s="67" t="s">
        <v>137</v>
      </c>
      <c r="C22" s="34" t="s">
        <v>286</v>
      </c>
      <c r="D22" s="401" t="s">
        <v>1160</v>
      </c>
      <c r="E22" s="402"/>
      <c r="F22" s="402"/>
      <c r="G22" s="402"/>
      <c r="H22" s="402"/>
      <c r="I22" s="61"/>
      <c r="J22" s="67" t="s">
        <v>137</v>
      </c>
      <c r="K22" s="34" t="s">
        <v>286</v>
      </c>
      <c r="L22" s="401" t="s">
        <v>1160</v>
      </c>
      <c r="M22" s="402"/>
      <c r="N22" s="402"/>
      <c r="O22" s="402"/>
      <c r="P22" s="402"/>
      <c r="R22" s="67" t="s">
        <v>137</v>
      </c>
      <c r="S22" s="34" t="s">
        <v>286</v>
      </c>
      <c r="T22" s="401">
        <v>423.87845151481997</v>
      </c>
      <c r="U22" s="402"/>
      <c r="V22" s="402"/>
      <c r="W22" s="402"/>
      <c r="X22" s="402"/>
      <c r="Z22" s="67" t="s">
        <v>137</v>
      </c>
      <c r="AA22" s="34" t="s">
        <v>286</v>
      </c>
      <c r="AB22" s="401">
        <v>148.82510280516698</v>
      </c>
      <c r="AC22" s="402"/>
      <c r="AD22" s="402"/>
      <c r="AE22" s="402"/>
      <c r="AF22" s="402"/>
    </row>
    <row r="23" spans="1:32" ht="29.15">
      <c r="A23" s="61"/>
      <c r="B23" s="67" t="s">
        <v>140</v>
      </c>
      <c r="C23" s="34" t="s">
        <v>287</v>
      </c>
      <c r="D23" s="402"/>
      <c r="E23" s="401">
        <v>10710.609532577268</v>
      </c>
      <c r="F23" s="400" t="s">
        <v>1160</v>
      </c>
      <c r="G23" s="401">
        <v>676.12270115998808</v>
      </c>
      <c r="H23" s="401">
        <v>676.12270115998808</v>
      </c>
      <c r="I23" s="61"/>
      <c r="J23" s="67" t="s">
        <v>140</v>
      </c>
      <c r="K23" s="34" t="s">
        <v>287</v>
      </c>
      <c r="L23" s="402"/>
      <c r="M23" s="401">
        <v>4173.1184839799998</v>
      </c>
      <c r="N23" s="400" t="s">
        <v>1160</v>
      </c>
      <c r="O23" s="401">
        <v>566.129846009988</v>
      </c>
      <c r="P23" s="401">
        <v>566.129846009988</v>
      </c>
      <c r="R23" s="67" t="s">
        <v>140</v>
      </c>
      <c r="S23" s="34" t="s">
        <v>287</v>
      </c>
      <c r="T23" s="402"/>
      <c r="U23" s="401">
        <v>3111.4571484363069</v>
      </c>
      <c r="V23" s="400" t="s">
        <v>1160</v>
      </c>
      <c r="W23" s="401">
        <v>882.61141595968104</v>
      </c>
      <c r="X23" s="401">
        <v>882.61141595968104</v>
      </c>
      <c r="Z23" s="67" t="s">
        <v>140</v>
      </c>
      <c r="AA23" s="34" t="s">
        <v>287</v>
      </c>
      <c r="AB23" s="402"/>
      <c r="AC23" s="401">
        <v>6315.8812124467868</v>
      </c>
      <c r="AD23" s="400" t="s">
        <v>1160</v>
      </c>
      <c r="AE23" s="401">
        <v>781.97446773407603</v>
      </c>
      <c r="AF23" s="401">
        <v>781.97446773407603</v>
      </c>
    </row>
    <row r="24" spans="1:32" ht="14.6">
      <c r="A24" s="61"/>
      <c r="B24" s="67" t="s">
        <v>142</v>
      </c>
      <c r="C24" s="34" t="s">
        <v>288</v>
      </c>
      <c r="D24" s="402"/>
      <c r="E24" s="402"/>
      <c r="F24" s="402"/>
      <c r="G24" s="402"/>
      <c r="H24" s="401">
        <v>232838.96604804599</v>
      </c>
      <c r="I24" s="61"/>
      <c r="J24" s="67" t="s">
        <v>142</v>
      </c>
      <c r="K24" s="34" t="s">
        <v>288</v>
      </c>
      <c r="L24" s="402"/>
      <c r="M24" s="402"/>
      <c r="N24" s="402"/>
      <c r="O24" s="402"/>
      <c r="P24" s="401">
        <v>248915.295914858</v>
      </c>
      <c r="R24" s="67" t="s">
        <v>142</v>
      </c>
      <c r="S24" s="34" t="s">
        <v>288</v>
      </c>
      <c r="T24" s="402"/>
      <c r="U24" s="402"/>
      <c r="V24" s="402"/>
      <c r="W24" s="402"/>
      <c r="X24" s="401">
        <v>245924.92647454969</v>
      </c>
      <c r="Z24" s="67" t="s">
        <v>142</v>
      </c>
      <c r="AA24" s="34" t="s">
        <v>288</v>
      </c>
      <c r="AB24" s="402"/>
      <c r="AC24" s="402"/>
      <c r="AD24" s="402"/>
      <c r="AE24" s="402"/>
      <c r="AF24" s="401">
        <v>241450.21710064495</v>
      </c>
    </row>
    <row r="25" spans="1:32" ht="15" customHeight="1">
      <c r="A25" s="61"/>
      <c r="B25" s="711" t="s">
        <v>289</v>
      </c>
      <c r="C25" s="712"/>
      <c r="D25" s="712"/>
      <c r="E25" s="712"/>
      <c r="F25" s="712"/>
      <c r="G25" s="712"/>
      <c r="H25" s="713"/>
      <c r="I25" s="61"/>
      <c r="J25" s="711" t="s">
        <v>289</v>
      </c>
      <c r="K25" s="712"/>
      <c r="L25" s="712"/>
      <c r="M25" s="712"/>
      <c r="N25" s="712"/>
      <c r="O25" s="712"/>
      <c r="P25" s="713"/>
      <c r="R25" s="711" t="s">
        <v>289</v>
      </c>
      <c r="S25" s="712"/>
      <c r="T25" s="712"/>
      <c r="U25" s="712"/>
      <c r="V25" s="712"/>
      <c r="W25" s="712"/>
      <c r="X25" s="713"/>
      <c r="Z25" s="711" t="s">
        <v>289</v>
      </c>
      <c r="AA25" s="712"/>
      <c r="AB25" s="712"/>
      <c r="AC25" s="712"/>
      <c r="AD25" s="712"/>
      <c r="AE25" s="712"/>
      <c r="AF25" s="713"/>
    </row>
    <row r="26" spans="1:32" ht="14.6">
      <c r="A26" s="61"/>
      <c r="B26" s="67" t="s">
        <v>155</v>
      </c>
      <c r="C26" s="34" t="s">
        <v>229</v>
      </c>
      <c r="D26" s="402"/>
      <c r="E26" s="402"/>
      <c r="F26" s="402"/>
      <c r="G26" s="402"/>
      <c r="H26" s="401">
        <v>1451.452325967</v>
      </c>
      <c r="I26" s="61"/>
      <c r="J26" s="67" t="s">
        <v>155</v>
      </c>
      <c r="K26" s="34" t="s">
        <v>229</v>
      </c>
      <c r="L26" s="402"/>
      <c r="M26" s="402"/>
      <c r="N26" s="402"/>
      <c r="O26" s="402"/>
      <c r="P26" s="401">
        <v>1312.5779452119998</v>
      </c>
      <c r="R26" s="67" t="s">
        <v>155</v>
      </c>
      <c r="S26" s="34" t="s">
        <v>229</v>
      </c>
      <c r="T26" s="402"/>
      <c r="U26" s="402"/>
      <c r="V26" s="402"/>
      <c r="W26" s="402"/>
      <c r="X26" s="401">
        <v>1202.1636458316</v>
      </c>
      <c r="Z26" s="67" t="s">
        <v>155</v>
      </c>
      <c r="AA26" s="34" t="s">
        <v>229</v>
      </c>
      <c r="AB26" s="402"/>
      <c r="AC26" s="402"/>
      <c r="AD26" s="402"/>
      <c r="AE26" s="402"/>
      <c r="AF26" s="401">
        <v>1110.9651478647002</v>
      </c>
    </row>
    <row r="27" spans="1:32" ht="29.15">
      <c r="A27" s="61"/>
      <c r="B27" s="67" t="s">
        <v>290</v>
      </c>
      <c r="C27" s="34" t="s">
        <v>291</v>
      </c>
      <c r="D27" s="402"/>
      <c r="E27" s="400" t="s">
        <v>1160</v>
      </c>
      <c r="F27" s="400" t="s">
        <v>1160</v>
      </c>
      <c r="G27" s="400" t="s">
        <v>1160</v>
      </c>
      <c r="H27" s="400" t="s">
        <v>1160</v>
      </c>
      <c r="I27" s="61"/>
      <c r="J27" s="67" t="s">
        <v>290</v>
      </c>
      <c r="K27" s="34" t="s">
        <v>291</v>
      </c>
      <c r="L27" s="402"/>
      <c r="M27" s="400" t="s">
        <v>1160</v>
      </c>
      <c r="N27" s="400" t="s">
        <v>1160</v>
      </c>
      <c r="O27" s="400" t="s">
        <v>1160</v>
      </c>
      <c r="P27" s="400" t="s">
        <v>1160</v>
      </c>
      <c r="R27" s="67" t="s">
        <v>290</v>
      </c>
      <c r="S27" s="34" t="s">
        <v>291</v>
      </c>
      <c r="T27" s="402"/>
      <c r="U27" s="400" t="s">
        <v>1160</v>
      </c>
      <c r="V27" s="400" t="s">
        <v>1160</v>
      </c>
      <c r="W27" s="400" t="s">
        <v>1160</v>
      </c>
      <c r="X27" s="400" t="s">
        <v>1160</v>
      </c>
      <c r="Z27" s="67" t="s">
        <v>290</v>
      </c>
      <c r="AA27" s="34" t="s">
        <v>291</v>
      </c>
      <c r="AB27" s="402"/>
      <c r="AC27" s="400" t="s">
        <v>1160</v>
      </c>
      <c r="AD27" s="400" t="s">
        <v>1160</v>
      </c>
      <c r="AE27" s="400" t="s">
        <v>1160</v>
      </c>
      <c r="AF27" s="400" t="s">
        <v>1160</v>
      </c>
    </row>
    <row r="28" spans="1:32" ht="29.15">
      <c r="A28" s="61"/>
      <c r="B28" s="67" t="s">
        <v>161</v>
      </c>
      <c r="C28" s="34" t="s">
        <v>292</v>
      </c>
      <c r="D28" s="402"/>
      <c r="E28" s="400" t="s">
        <v>1160</v>
      </c>
      <c r="F28" s="400" t="s">
        <v>1160</v>
      </c>
      <c r="G28" s="400" t="s">
        <v>1160</v>
      </c>
      <c r="H28" s="400" t="s">
        <v>1160</v>
      </c>
      <c r="I28" s="61"/>
      <c r="J28" s="67" t="s">
        <v>161</v>
      </c>
      <c r="K28" s="34" t="s">
        <v>292</v>
      </c>
      <c r="L28" s="402"/>
      <c r="M28" s="400" t="s">
        <v>1160</v>
      </c>
      <c r="N28" s="400" t="s">
        <v>1160</v>
      </c>
      <c r="O28" s="400" t="s">
        <v>1160</v>
      </c>
      <c r="P28" s="400" t="s">
        <v>1160</v>
      </c>
      <c r="R28" s="67" t="s">
        <v>161</v>
      </c>
      <c r="S28" s="34" t="s">
        <v>292</v>
      </c>
      <c r="T28" s="402"/>
      <c r="U28" s="400" t="s">
        <v>1160</v>
      </c>
      <c r="V28" s="400" t="s">
        <v>1160</v>
      </c>
      <c r="W28" s="400" t="s">
        <v>1160</v>
      </c>
      <c r="X28" s="400" t="s">
        <v>1160</v>
      </c>
      <c r="Z28" s="67" t="s">
        <v>161</v>
      </c>
      <c r="AA28" s="34" t="s">
        <v>292</v>
      </c>
      <c r="AB28" s="402"/>
      <c r="AC28" s="400" t="s">
        <v>1160</v>
      </c>
      <c r="AD28" s="400" t="s">
        <v>1160</v>
      </c>
      <c r="AE28" s="400" t="s">
        <v>1160</v>
      </c>
      <c r="AF28" s="400" t="s">
        <v>1160</v>
      </c>
    </row>
    <row r="29" spans="1:32" ht="14.6">
      <c r="A29" s="61"/>
      <c r="B29" s="67" t="s">
        <v>163</v>
      </c>
      <c r="C29" s="34" t="s">
        <v>293</v>
      </c>
      <c r="D29" s="402"/>
      <c r="E29" s="401">
        <v>46583.947863071029</v>
      </c>
      <c r="F29" s="401">
        <v>21984.771266020191</v>
      </c>
      <c r="G29" s="401">
        <v>204046.82845712316</v>
      </c>
      <c r="H29" s="401">
        <v>177969.06679945457</v>
      </c>
      <c r="I29" s="61"/>
      <c r="J29" s="67" t="s">
        <v>163</v>
      </c>
      <c r="K29" s="34" t="s">
        <v>293</v>
      </c>
      <c r="L29" s="402"/>
      <c r="M29" s="401">
        <v>46253.397998340602</v>
      </c>
      <c r="N29" s="401">
        <v>19054.796964293779</v>
      </c>
      <c r="O29" s="401">
        <v>187332.06628010634</v>
      </c>
      <c r="P29" s="401">
        <v>165684.55613581231</v>
      </c>
      <c r="R29" s="67" t="s">
        <v>163</v>
      </c>
      <c r="S29" s="34" t="s">
        <v>293</v>
      </c>
      <c r="T29" s="402"/>
      <c r="U29" s="401">
        <v>50431.042876000341</v>
      </c>
      <c r="V29" s="401">
        <v>19877.809172488567</v>
      </c>
      <c r="W29" s="401">
        <v>177007.38732498075</v>
      </c>
      <c r="X29" s="401">
        <v>159319.40522342612</v>
      </c>
      <c r="Z29" s="67" t="s">
        <v>163</v>
      </c>
      <c r="AA29" s="34" t="s">
        <v>293</v>
      </c>
      <c r="AB29" s="402"/>
      <c r="AC29" s="401">
        <v>35384.620709712472</v>
      </c>
      <c r="AD29" s="401">
        <v>35212.442560907024</v>
      </c>
      <c r="AE29" s="401">
        <v>166883.1034399074</v>
      </c>
      <c r="AF29" s="401">
        <v>153054.84466127722</v>
      </c>
    </row>
    <row r="30" spans="1:32" ht="58.3">
      <c r="A30" s="61"/>
      <c r="B30" s="67" t="s">
        <v>166</v>
      </c>
      <c r="C30" s="34" t="s">
        <v>294</v>
      </c>
      <c r="D30" s="402"/>
      <c r="E30" s="400" t="s">
        <v>1160</v>
      </c>
      <c r="F30" s="400" t="s">
        <v>1160</v>
      </c>
      <c r="G30" s="400" t="s">
        <v>1160</v>
      </c>
      <c r="H30" s="400" t="s">
        <v>1160</v>
      </c>
      <c r="I30" s="61"/>
      <c r="J30" s="67" t="s">
        <v>166</v>
      </c>
      <c r="K30" s="34" t="s">
        <v>294</v>
      </c>
      <c r="L30" s="402"/>
      <c r="M30" s="400" t="s">
        <v>1160</v>
      </c>
      <c r="N30" s="400" t="s">
        <v>1160</v>
      </c>
      <c r="O30" s="400" t="s">
        <v>1160</v>
      </c>
      <c r="P30" s="400" t="s">
        <v>1160</v>
      </c>
      <c r="R30" s="67" t="s">
        <v>166</v>
      </c>
      <c r="S30" s="34" t="s">
        <v>294</v>
      </c>
      <c r="T30" s="402"/>
      <c r="U30" s="400" t="s">
        <v>1160</v>
      </c>
      <c r="V30" s="400" t="s">
        <v>1160</v>
      </c>
      <c r="W30" s="400" t="s">
        <v>1160</v>
      </c>
      <c r="X30" s="400" t="s">
        <v>1160</v>
      </c>
      <c r="Z30" s="67" t="s">
        <v>166</v>
      </c>
      <c r="AA30" s="34" t="s">
        <v>294</v>
      </c>
      <c r="AB30" s="402"/>
      <c r="AC30" s="400" t="s">
        <v>1160</v>
      </c>
      <c r="AD30" s="400" t="s">
        <v>1160</v>
      </c>
      <c r="AE30" s="400" t="s">
        <v>1160</v>
      </c>
      <c r="AF30" s="400" t="s">
        <v>1160</v>
      </c>
    </row>
    <row r="31" spans="1:32" ht="43.75">
      <c r="A31" s="61"/>
      <c r="B31" s="67" t="s">
        <v>168</v>
      </c>
      <c r="C31" s="34" t="s">
        <v>295</v>
      </c>
      <c r="D31" s="402"/>
      <c r="E31" s="401">
        <v>8322.4007189223867</v>
      </c>
      <c r="F31" s="401">
        <v>932.85922941008789</v>
      </c>
      <c r="G31" s="401">
        <v>2021.8698168812539</v>
      </c>
      <c r="H31" s="401">
        <v>3320.539503478537</v>
      </c>
      <c r="I31" s="61"/>
      <c r="J31" s="67" t="s">
        <v>168</v>
      </c>
      <c r="K31" s="34" t="s">
        <v>295</v>
      </c>
      <c r="L31" s="402"/>
      <c r="M31" s="401">
        <v>6828.2006423138801</v>
      </c>
      <c r="N31" s="401">
        <v>241.57912291073998</v>
      </c>
      <c r="O31" s="401">
        <v>1439.783964464315</v>
      </c>
      <c r="P31" s="401">
        <v>2243.3935901510731</v>
      </c>
      <c r="R31" s="67" t="s">
        <v>168</v>
      </c>
      <c r="S31" s="34" t="s">
        <v>295</v>
      </c>
      <c r="T31" s="402"/>
      <c r="U31" s="401">
        <v>9938.3291518868245</v>
      </c>
      <c r="V31" s="401">
        <v>249.355523713363</v>
      </c>
      <c r="W31" s="401">
        <v>1436.8860607724359</v>
      </c>
      <c r="X31" s="401">
        <v>2555.3967378177999</v>
      </c>
      <c r="Z31" s="67" t="s">
        <v>168</v>
      </c>
      <c r="AA31" s="34" t="s">
        <v>295</v>
      </c>
      <c r="AB31" s="402"/>
      <c r="AC31" s="401">
        <v>7854.2095846022494</v>
      </c>
      <c r="AD31" s="401">
        <v>811.06049318111002</v>
      </c>
      <c r="AE31" s="401">
        <v>1545.882203202912</v>
      </c>
      <c r="AF31" s="401">
        <v>2736.8334082536921</v>
      </c>
    </row>
    <row r="32" spans="1:32" ht="58.3">
      <c r="A32" s="61"/>
      <c r="B32" s="67" t="s">
        <v>170</v>
      </c>
      <c r="C32" s="34" t="s">
        <v>296</v>
      </c>
      <c r="D32" s="402"/>
      <c r="E32" s="401">
        <v>22740.975872530242</v>
      </c>
      <c r="F32" s="401">
        <v>19861.963718245326</v>
      </c>
      <c r="G32" s="401">
        <v>202008.82363019467</v>
      </c>
      <c r="H32" s="401">
        <v>170490.45925460762</v>
      </c>
      <c r="I32" s="61"/>
      <c r="J32" s="67" t="s">
        <v>170</v>
      </c>
      <c r="K32" s="34" t="s">
        <v>296</v>
      </c>
      <c r="L32" s="402"/>
      <c r="M32" s="401">
        <v>30806.23358921006</v>
      </c>
      <c r="N32" s="401">
        <v>16363.119545099553</v>
      </c>
      <c r="O32" s="401">
        <v>185869.92353838892</v>
      </c>
      <c r="P32" s="401">
        <v>160395.6707156247</v>
      </c>
      <c r="R32" s="67" t="s">
        <v>170</v>
      </c>
      <c r="S32" s="34" t="s">
        <v>296</v>
      </c>
      <c r="T32" s="402"/>
      <c r="U32" s="401">
        <v>30269.452496203423</v>
      </c>
      <c r="V32" s="401">
        <v>17423.395190984298</v>
      </c>
      <c r="W32" s="401">
        <v>175546.71683092244</v>
      </c>
      <c r="X32" s="401">
        <v>153366.73917331683</v>
      </c>
      <c r="Z32" s="67" t="s">
        <v>170</v>
      </c>
      <c r="AA32" s="34" t="s">
        <v>296</v>
      </c>
      <c r="AB32" s="402"/>
      <c r="AC32" s="401">
        <v>17435.373627325625</v>
      </c>
      <c r="AD32" s="401">
        <v>32144.461394983551</v>
      </c>
      <c r="AE32" s="401">
        <v>165307.1812578672</v>
      </c>
      <c r="AF32" s="401">
        <v>146662.67369546858</v>
      </c>
    </row>
    <row r="33" spans="1:32" ht="43.75">
      <c r="A33" s="61"/>
      <c r="B33" s="67" t="s">
        <v>197</v>
      </c>
      <c r="C33" s="34" t="s">
        <v>297</v>
      </c>
      <c r="D33" s="402"/>
      <c r="E33" s="401">
        <v>10614.25060117955</v>
      </c>
      <c r="F33" s="401">
        <v>9574.0365016037158</v>
      </c>
      <c r="G33" s="401">
        <v>112592.5531322282</v>
      </c>
      <c r="H33" s="401">
        <v>83279.303087339984</v>
      </c>
      <c r="I33" s="61"/>
      <c r="J33" s="67" t="s">
        <v>197</v>
      </c>
      <c r="K33" s="34" t="s">
        <v>297</v>
      </c>
      <c r="L33" s="402"/>
      <c r="M33" s="401">
        <v>11359.87369090691</v>
      </c>
      <c r="N33" s="401">
        <v>9482.6588301844531</v>
      </c>
      <c r="O33" s="401">
        <v>105892.20429580349</v>
      </c>
      <c r="P33" s="401">
        <v>79251.199052817945</v>
      </c>
      <c r="R33" s="67" t="s">
        <v>197</v>
      </c>
      <c r="S33" s="34" t="s">
        <v>297</v>
      </c>
      <c r="T33" s="402"/>
      <c r="U33" s="401">
        <v>10638.366003685684</v>
      </c>
      <c r="V33" s="401">
        <v>8944.1541705477739</v>
      </c>
      <c r="W33" s="401">
        <v>98471.969882805381</v>
      </c>
      <c r="X33" s="401">
        <v>73798.04051094022</v>
      </c>
      <c r="Z33" s="67" t="s">
        <v>197</v>
      </c>
      <c r="AA33" s="34" t="s">
        <v>297</v>
      </c>
      <c r="AB33" s="402"/>
      <c r="AC33" s="401">
        <v>9295.2950080489863</v>
      </c>
      <c r="AD33" s="401">
        <v>10891.191369617489</v>
      </c>
      <c r="AE33" s="401">
        <v>93191.739424365762</v>
      </c>
      <c r="AF33" s="401">
        <v>70667.873814670995</v>
      </c>
    </row>
    <row r="34" spans="1:32" ht="14.6">
      <c r="A34" s="61"/>
      <c r="B34" s="67" t="s">
        <v>198</v>
      </c>
      <c r="C34" s="34" t="s">
        <v>298</v>
      </c>
      <c r="D34" s="402"/>
      <c r="E34" s="400" t="s">
        <v>1160</v>
      </c>
      <c r="F34" s="400" t="s">
        <v>1160</v>
      </c>
      <c r="G34" s="400" t="s">
        <v>1160</v>
      </c>
      <c r="H34" s="400" t="s">
        <v>1160</v>
      </c>
      <c r="I34" s="61"/>
      <c r="J34" s="67" t="s">
        <v>198</v>
      </c>
      <c r="K34" s="34" t="s">
        <v>298</v>
      </c>
      <c r="L34" s="402"/>
      <c r="M34" s="400" t="s">
        <v>1160</v>
      </c>
      <c r="N34" s="400" t="s">
        <v>1160</v>
      </c>
      <c r="O34" s="400" t="s">
        <v>1160</v>
      </c>
      <c r="P34" s="400" t="s">
        <v>1160</v>
      </c>
      <c r="R34" s="67" t="s">
        <v>198</v>
      </c>
      <c r="S34" s="34" t="s">
        <v>298</v>
      </c>
      <c r="T34" s="402"/>
      <c r="U34" s="400" t="s">
        <v>1160</v>
      </c>
      <c r="V34" s="400" t="s">
        <v>1160</v>
      </c>
      <c r="W34" s="400" t="s">
        <v>1160</v>
      </c>
      <c r="X34" s="400" t="s">
        <v>1160</v>
      </c>
      <c r="Z34" s="67" t="s">
        <v>198</v>
      </c>
      <c r="AA34" s="34" t="s">
        <v>298</v>
      </c>
      <c r="AB34" s="402"/>
      <c r="AC34" s="400" t="s">
        <v>1160</v>
      </c>
      <c r="AD34" s="400" t="s">
        <v>1160</v>
      </c>
      <c r="AE34" s="400" t="s">
        <v>1160</v>
      </c>
      <c r="AF34" s="400" t="s">
        <v>1160</v>
      </c>
    </row>
    <row r="35" spans="1:32" ht="43.75">
      <c r="A35" s="61"/>
      <c r="B35" s="67" t="s">
        <v>202</v>
      </c>
      <c r="C35" s="34" t="s">
        <v>299</v>
      </c>
      <c r="D35" s="402"/>
      <c r="E35" s="400" t="s">
        <v>1160</v>
      </c>
      <c r="F35" s="400" t="s">
        <v>1160</v>
      </c>
      <c r="G35" s="400" t="s">
        <v>1160</v>
      </c>
      <c r="H35" s="400" t="s">
        <v>1160</v>
      </c>
      <c r="I35" s="61"/>
      <c r="J35" s="67" t="s">
        <v>202</v>
      </c>
      <c r="K35" s="34" t="s">
        <v>299</v>
      </c>
      <c r="L35" s="402"/>
      <c r="M35" s="400" t="s">
        <v>1160</v>
      </c>
      <c r="N35" s="400" t="s">
        <v>1160</v>
      </c>
      <c r="O35" s="400" t="s">
        <v>1160</v>
      </c>
      <c r="P35" s="400" t="s">
        <v>1160</v>
      </c>
      <c r="R35" s="67" t="s">
        <v>202</v>
      </c>
      <c r="S35" s="34" t="s">
        <v>299</v>
      </c>
      <c r="T35" s="402"/>
      <c r="U35" s="400" t="s">
        <v>1160</v>
      </c>
      <c r="V35" s="400" t="s">
        <v>1160</v>
      </c>
      <c r="W35" s="400" t="s">
        <v>1160</v>
      </c>
      <c r="X35" s="400" t="s">
        <v>1160</v>
      </c>
      <c r="Z35" s="67" t="s">
        <v>202</v>
      </c>
      <c r="AA35" s="34" t="s">
        <v>299</v>
      </c>
      <c r="AB35" s="402"/>
      <c r="AC35" s="400" t="s">
        <v>1160</v>
      </c>
      <c r="AD35" s="400" t="s">
        <v>1160</v>
      </c>
      <c r="AE35" s="400" t="s">
        <v>1160</v>
      </c>
      <c r="AF35" s="400" t="s">
        <v>1160</v>
      </c>
    </row>
    <row r="36" spans="1:32" ht="72.900000000000006">
      <c r="A36" s="61"/>
      <c r="B36" s="67" t="s">
        <v>210</v>
      </c>
      <c r="C36" s="34" t="s">
        <v>300</v>
      </c>
      <c r="D36" s="402"/>
      <c r="E36" s="401">
        <v>15520.571271618401</v>
      </c>
      <c r="F36" s="401">
        <v>1189.948318364774</v>
      </c>
      <c r="G36" s="401">
        <v>16.135010047251001</v>
      </c>
      <c r="H36" s="401">
        <v>4158.0680413683904</v>
      </c>
      <c r="I36" s="61"/>
      <c r="J36" s="67" t="s">
        <v>210</v>
      </c>
      <c r="K36" s="34" t="s">
        <v>300</v>
      </c>
      <c r="L36" s="402"/>
      <c r="M36" s="401">
        <v>8618.9637668166579</v>
      </c>
      <c r="N36" s="401">
        <v>2450.098296283486</v>
      </c>
      <c r="O36" s="401">
        <v>22.358777253118998</v>
      </c>
      <c r="P36" s="401">
        <v>3045.4918300365603</v>
      </c>
      <c r="R36" s="67" t="s">
        <v>210</v>
      </c>
      <c r="S36" s="34" t="s">
        <v>300</v>
      </c>
      <c r="T36" s="402"/>
      <c r="U36" s="401">
        <v>10223.261227910099</v>
      </c>
      <c r="V36" s="401">
        <v>2205.0584577909058</v>
      </c>
      <c r="W36" s="401">
        <v>23.784433285883999</v>
      </c>
      <c r="X36" s="401">
        <v>3397.2693122914638</v>
      </c>
      <c r="Z36" s="67" t="s">
        <v>210</v>
      </c>
      <c r="AA36" s="34" t="s">
        <v>300</v>
      </c>
      <c r="AB36" s="402"/>
      <c r="AC36" s="401">
        <v>10095.037497784595</v>
      </c>
      <c r="AD36" s="401">
        <v>2256.9206727423639</v>
      </c>
      <c r="AE36" s="401">
        <v>30.039978837287002</v>
      </c>
      <c r="AF36" s="401">
        <v>3655.3375575549717</v>
      </c>
    </row>
    <row r="37" spans="1:32" ht="14.6">
      <c r="A37" s="61"/>
      <c r="B37" s="67" t="s">
        <v>212</v>
      </c>
      <c r="C37" s="34" t="s">
        <v>301</v>
      </c>
      <c r="D37" s="402"/>
      <c r="E37" s="400" t="s">
        <v>1160</v>
      </c>
      <c r="F37" s="400" t="s">
        <v>1160</v>
      </c>
      <c r="G37" s="400" t="s">
        <v>1160</v>
      </c>
      <c r="H37" s="400" t="s">
        <v>1160</v>
      </c>
      <c r="I37" s="61"/>
      <c r="J37" s="67" t="s">
        <v>212</v>
      </c>
      <c r="K37" s="34" t="s">
        <v>301</v>
      </c>
      <c r="L37" s="402"/>
      <c r="M37" s="400" t="s">
        <v>1160</v>
      </c>
      <c r="N37" s="400" t="s">
        <v>1160</v>
      </c>
      <c r="O37" s="400" t="s">
        <v>1160</v>
      </c>
      <c r="P37" s="400" t="s">
        <v>1160</v>
      </c>
      <c r="R37" s="67" t="s">
        <v>212</v>
      </c>
      <c r="S37" s="34" t="s">
        <v>301</v>
      </c>
      <c r="T37" s="402"/>
      <c r="U37" s="400" t="s">
        <v>1160</v>
      </c>
      <c r="V37" s="400" t="s">
        <v>1160</v>
      </c>
      <c r="W37" s="400" t="s">
        <v>1160</v>
      </c>
      <c r="X37" s="400" t="s">
        <v>1160</v>
      </c>
      <c r="Z37" s="67" t="s">
        <v>212</v>
      </c>
      <c r="AA37" s="34" t="s">
        <v>301</v>
      </c>
      <c r="AB37" s="402"/>
      <c r="AC37" s="400" t="s">
        <v>1160</v>
      </c>
      <c r="AD37" s="400" t="s">
        <v>1160</v>
      </c>
      <c r="AE37" s="400" t="s">
        <v>1160</v>
      </c>
      <c r="AF37" s="400" t="s">
        <v>1160</v>
      </c>
    </row>
    <row r="38" spans="1:32" ht="14.6">
      <c r="A38" s="61"/>
      <c r="B38" s="67" t="s">
        <v>213</v>
      </c>
      <c r="C38" s="34" t="s">
        <v>302</v>
      </c>
      <c r="D38" s="400" t="s">
        <v>1160</v>
      </c>
      <c r="E38" s="401">
        <v>12785.084834269999</v>
      </c>
      <c r="F38" s="401">
        <v>12712.261764389999</v>
      </c>
      <c r="G38" s="401">
        <v>17307.937324009999</v>
      </c>
      <c r="H38" s="401">
        <v>6869.3990033500004</v>
      </c>
      <c r="I38" s="61"/>
      <c r="J38" s="67" t="s">
        <v>213</v>
      </c>
      <c r="K38" s="34" t="s">
        <v>302</v>
      </c>
      <c r="L38" s="400" t="s">
        <v>1160</v>
      </c>
      <c r="M38" s="401">
        <v>9054.9619715999997</v>
      </c>
      <c r="N38" s="401">
        <v>9011.7876376700005</v>
      </c>
      <c r="O38" s="401">
        <v>13957.236491919999</v>
      </c>
      <c r="P38" s="401">
        <v>6937.6264309399994</v>
      </c>
      <c r="R38" s="67" t="s">
        <v>213</v>
      </c>
      <c r="S38" s="34" t="s">
        <v>302</v>
      </c>
      <c r="T38" s="400" t="s">
        <v>1160</v>
      </c>
      <c r="U38" s="401">
        <v>10975.052054739999</v>
      </c>
      <c r="V38" s="401">
        <v>10954.35848764</v>
      </c>
      <c r="W38" s="401">
        <v>22049.324834709998</v>
      </c>
      <c r="X38" s="401">
        <v>12845.75668961</v>
      </c>
      <c r="Z38" s="67" t="s">
        <v>213</v>
      </c>
      <c r="AA38" s="34" t="s">
        <v>302</v>
      </c>
      <c r="AB38" s="400" t="s">
        <v>1160</v>
      </c>
      <c r="AC38" s="401">
        <v>22990.189428059999</v>
      </c>
      <c r="AD38" s="401">
        <v>11894.55278706</v>
      </c>
      <c r="AE38" s="401">
        <v>24046.685294589995</v>
      </c>
      <c r="AF38" s="401">
        <v>14009.067806159999</v>
      </c>
    </row>
    <row r="39" spans="1:32" ht="14.6">
      <c r="A39" s="61"/>
      <c r="B39" s="67" t="s">
        <v>214</v>
      </c>
      <c r="C39" s="34" t="s">
        <v>303</v>
      </c>
      <c r="D39" s="402"/>
      <c r="E39" s="402"/>
      <c r="F39" s="402"/>
      <c r="G39" s="400" t="s">
        <v>1160</v>
      </c>
      <c r="H39" s="400" t="s">
        <v>1160</v>
      </c>
      <c r="I39" s="61"/>
      <c r="J39" s="67" t="s">
        <v>214</v>
      </c>
      <c r="K39" s="34" t="s">
        <v>303</v>
      </c>
      <c r="L39" s="402"/>
      <c r="M39" s="402"/>
      <c r="N39" s="402"/>
      <c r="O39" s="400" t="s">
        <v>1160</v>
      </c>
      <c r="P39" s="400" t="s">
        <v>1160</v>
      </c>
      <c r="R39" s="67" t="s">
        <v>214</v>
      </c>
      <c r="S39" s="34" t="s">
        <v>303</v>
      </c>
      <c r="T39" s="402"/>
      <c r="U39" s="402"/>
      <c r="V39" s="402"/>
      <c r="W39" s="400" t="s">
        <v>1160</v>
      </c>
      <c r="X39" s="400" t="s">
        <v>1160</v>
      </c>
      <c r="Z39" s="67" t="s">
        <v>214</v>
      </c>
      <c r="AA39" s="34" t="s">
        <v>303</v>
      </c>
      <c r="AB39" s="402"/>
      <c r="AC39" s="402"/>
      <c r="AD39" s="402"/>
      <c r="AE39" s="400" t="s">
        <v>1160</v>
      </c>
      <c r="AF39" s="400" t="s">
        <v>1160</v>
      </c>
    </row>
    <row r="40" spans="1:32" ht="43.75">
      <c r="A40" s="61"/>
      <c r="B40" s="67" t="s">
        <v>215</v>
      </c>
      <c r="C40" s="34" t="s">
        <v>304</v>
      </c>
      <c r="D40" s="402"/>
      <c r="E40" s="714">
        <v>623.55821836000007</v>
      </c>
      <c r="F40" s="715"/>
      <c r="G40" s="716"/>
      <c r="H40" s="400">
        <v>530.02448560599998</v>
      </c>
      <c r="I40" s="61"/>
      <c r="J40" s="67" t="s">
        <v>215</v>
      </c>
      <c r="K40" s="34" t="s">
        <v>304</v>
      </c>
      <c r="L40" s="402"/>
      <c r="M40" s="714">
        <v>469.72860479000002</v>
      </c>
      <c r="N40" s="715"/>
      <c r="O40" s="716"/>
      <c r="P40" s="400">
        <v>399.26931407149999</v>
      </c>
      <c r="R40" s="67" t="s">
        <v>215</v>
      </c>
      <c r="S40" s="34" t="s">
        <v>304</v>
      </c>
      <c r="T40" s="402"/>
      <c r="U40" s="714">
        <v>553.56857769999999</v>
      </c>
      <c r="V40" s="715"/>
      <c r="W40" s="716"/>
      <c r="X40" s="400">
        <v>470.533291045</v>
      </c>
      <c r="Z40" s="67" t="s">
        <v>215</v>
      </c>
      <c r="AA40" s="34" t="s">
        <v>304</v>
      </c>
      <c r="AB40" s="402"/>
      <c r="AC40" s="714">
        <v>528.38059966000003</v>
      </c>
      <c r="AD40" s="715"/>
      <c r="AE40" s="716"/>
      <c r="AF40" s="400">
        <v>449.123509711</v>
      </c>
    </row>
    <row r="41" spans="1:32" ht="14.6">
      <c r="A41" s="61"/>
      <c r="B41" s="67" t="s">
        <v>216</v>
      </c>
      <c r="C41" s="34" t="s">
        <v>305</v>
      </c>
      <c r="D41" s="402"/>
      <c r="E41" s="717">
        <v>282.88904343977305</v>
      </c>
      <c r="F41" s="718"/>
      <c r="G41" s="719"/>
      <c r="H41" s="400">
        <v>282.88904343977305</v>
      </c>
      <c r="I41" s="61"/>
      <c r="J41" s="67" t="s">
        <v>216</v>
      </c>
      <c r="K41" s="34" t="s">
        <v>305</v>
      </c>
      <c r="L41" s="402"/>
      <c r="M41" s="717">
        <v>334.40715327879002</v>
      </c>
      <c r="N41" s="718"/>
      <c r="O41" s="719"/>
      <c r="P41" s="400">
        <v>334.40715327879002</v>
      </c>
      <c r="R41" s="67" t="s">
        <v>216</v>
      </c>
      <c r="S41" s="34" t="s">
        <v>305</v>
      </c>
      <c r="T41" s="402"/>
      <c r="U41" s="717" t="s">
        <v>1160</v>
      </c>
      <c r="V41" s="718"/>
      <c r="W41" s="719"/>
      <c r="X41" s="400" t="s">
        <v>1160</v>
      </c>
      <c r="Z41" s="67" t="s">
        <v>216</v>
      </c>
      <c r="AA41" s="34" t="s">
        <v>305</v>
      </c>
      <c r="AB41" s="402"/>
      <c r="AC41" s="717" t="s">
        <v>1160</v>
      </c>
      <c r="AD41" s="718"/>
      <c r="AE41" s="719"/>
      <c r="AF41" s="400" t="s">
        <v>1160</v>
      </c>
    </row>
    <row r="42" spans="1:32" ht="29.15">
      <c r="A42" s="61"/>
      <c r="B42" s="67" t="s">
        <v>306</v>
      </c>
      <c r="C42" s="34" t="s">
        <v>307</v>
      </c>
      <c r="D42" s="402"/>
      <c r="E42" s="714">
        <v>11535.409038303784</v>
      </c>
      <c r="F42" s="715"/>
      <c r="G42" s="716"/>
      <c r="H42" s="401">
        <v>576.77045191518903</v>
      </c>
      <c r="I42" s="61"/>
      <c r="J42" s="67" t="s">
        <v>306</v>
      </c>
      <c r="K42" s="34" t="s">
        <v>307</v>
      </c>
      <c r="L42" s="402"/>
      <c r="M42" s="714">
        <v>7911.626550987442</v>
      </c>
      <c r="N42" s="715"/>
      <c r="O42" s="716"/>
      <c r="P42" s="401">
        <v>395.58132754937202</v>
      </c>
      <c r="R42" s="67" t="s">
        <v>306</v>
      </c>
      <c r="S42" s="34" t="s">
        <v>307</v>
      </c>
      <c r="T42" s="402"/>
      <c r="U42" s="714">
        <v>10148.541659134062</v>
      </c>
      <c r="V42" s="715"/>
      <c r="W42" s="716"/>
      <c r="X42" s="401">
        <v>507.42708295670303</v>
      </c>
      <c r="Z42" s="67" t="s">
        <v>306</v>
      </c>
      <c r="AA42" s="34" t="s">
        <v>307</v>
      </c>
      <c r="AB42" s="402"/>
      <c r="AC42" s="714">
        <v>11109.649018956143</v>
      </c>
      <c r="AD42" s="715"/>
      <c r="AE42" s="716"/>
      <c r="AF42" s="401">
        <v>555.48245094780691</v>
      </c>
    </row>
    <row r="43" spans="1:32" ht="29.15">
      <c r="A43" s="61"/>
      <c r="B43" s="67" t="s">
        <v>308</v>
      </c>
      <c r="C43" s="34" t="s">
        <v>309</v>
      </c>
      <c r="D43" s="402"/>
      <c r="E43" s="401">
        <v>343.228534171359</v>
      </c>
      <c r="F43" s="401">
        <v>270.40546429413303</v>
      </c>
      <c r="G43" s="401">
        <v>4866.0810239102575</v>
      </c>
      <c r="H43" s="401">
        <v>5479.7150223757499</v>
      </c>
      <c r="I43" s="61"/>
      <c r="J43" s="67" t="s">
        <v>308</v>
      </c>
      <c r="K43" s="34" t="s">
        <v>309</v>
      </c>
      <c r="L43" s="402"/>
      <c r="M43" s="401">
        <v>339.19966254369501</v>
      </c>
      <c r="N43" s="401">
        <v>296.02532860949304</v>
      </c>
      <c r="O43" s="401">
        <v>5241.4741828634751</v>
      </c>
      <c r="P43" s="401">
        <v>5808.3686360366628</v>
      </c>
      <c r="R43" s="67" t="s">
        <v>308</v>
      </c>
      <c r="S43" s="34" t="s">
        <v>309</v>
      </c>
      <c r="T43" s="402"/>
      <c r="U43" s="401">
        <v>272.94181790557599</v>
      </c>
      <c r="V43" s="401">
        <v>252.24825080833401</v>
      </c>
      <c r="W43" s="401">
        <v>11347.214597882614</v>
      </c>
      <c r="X43" s="401">
        <v>11867.796315596523</v>
      </c>
      <c r="Z43" s="67" t="s">
        <v>308</v>
      </c>
      <c r="AA43" s="34" t="s">
        <v>309</v>
      </c>
      <c r="AB43" s="402"/>
      <c r="AC43" s="401">
        <v>11352.159809435663</v>
      </c>
      <c r="AD43" s="401">
        <v>256.52316844316897</v>
      </c>
      <c r="AE43" s="401">
        <v>12408.655675973096</v>
      </c>
      <c r="AF43" s="401">
        <v>13004.461845501926</v>
      </c>
    </row>
    <row r="44" spans="1:32" ht="14.6">
      <c r="A44" s="61"/>
      <c r="B44" s="67" t="s">
        <v>310</v>
      </c>
      <c r="C44" s="34" t="s">
        <v>311</v>
      </c>
      <c r="D44" s="402"/>
      <c r="E44" s="401">
        <v>76306.082427977177</v>
      </c>
      <c r="F44" s="400" t="s">
        <v>1160</v>
      </c>
      <c r="G44" s="400" t="s">
        <v>1160</v>
      </c>
      <c r="H44" s="401">
        <v>3815.304121398859</v>
      </c>
      <c r="I44" s="61"/>
      <c r="J44" s="67" t="s">
        <v>310</v>
      </c>
      <c r="K44" s="34" t="s">
        <v>311</v>
      </c>
      <c r="L44" s="402"/>
      <c r="M44" s="401">
        <v>61426.954543282591</v>
      </c>
      <c r="N44" s="400" t="s">
        <v>1160</v>
      </c>
      <c r="O44" s="400" t="s">
        <v>1160</v>
      </c>
      <c r="P44" s="401">
        <v>3071.34772716413</v>
      </c>
      <c r="R44" s="67" t="s">
        <v>310</v>
      </c>
      <c r="S44" s="34" t="s">
        <v>311</v>
      </c>
      <c r="T44" s="402"/>
      <c r="U44" s="401">
        <v>60016.49627386831</v>
      </c>
      <c r="V44" s="400" t="s">
        <v>1160</v>
      </c>
      <c r="W44" s="400" t="s">
        <v>1160</v>
      </c>
      <c r="X44" s="401">
        <v>3000.8248136934162</v>
      </c>
      <c r="Z44" s="67" t="s">
        <v>310</v>
      </c>
      <c r="AA44" s="34" t="s">
        <v>311</v>
      </c>
      <c r="AB44" s="402"/>
      <c r="AC44" s="401">
        <v>59327.125595756494</v>
      </c>
      <c r="AD44" s="400" t="s">
        <v>1160</v>
      </c>
      <c r="AE44" s="400" t="s">
        <v>1160</v>
      </c>
      <c r="AF44" s="401">
        <v>2966.3562797878253</v>
      </c>
    </row>
    <row r="45" spans="1:32" ht="14.6">
      <c r="A45" s="61"/>
      <c r="B45" s="67" t="s">
        <v>312</v>
      </c>
      <c r="C45" s="34" t="s">
        <v>313</v>
      </c>
      <c r="D45" s="402"/>
      <c r="E45" s="402"/>
      <c r="F45" s="402"/>
      <c r="G45" s="402"/>
      <c r="H45" s="401">
        <v>190105.22225015709</v>
      </c>
      <c r="I45" s="61"/>
      <c r="J45" s="67" t="s">
        <v>312</v>
      </c>
      <c r="K45" s="34" t="s">
        <v>313</v>
      </c>
      <c r="L45" s="402"/>
      <c r="M45" s="402"/>
      <c r="N45" s="402"/>
      <c r="O45" s="402"/>
      <c r="P45" s="401">
        <v>177006.10823912479</v>
      </c>
      <c r="R45" s="67" t="s">
        <v>312</v>
      </c>
      <c r="S45" s="34" t="s">
        <v>313</v>
      </c>
      <c r="T45" s="402"/>
      <c r="U45" s="402"/>
      <c r="V45" s="402"/>
      <c r="W45" s="402"/>
      <c r="X45" s="401">
        <v>176368.15037254934</v>
      </c>
      <c r="Z45" s="67" t="s">
        <v>312</v>
      </c>
      <c r="AA45" s="34" t="s">
        <v>313</v>
      </c>
      <c r="AB45" s="402"/>
      <c r="AC45" s="402"/>
      <c r="AD45" s="402"/>
      <c r="AE45" s="402"/>
      <c r="AF45" s="401">
        <v>171141.2338950905</v>
      </c>
    </row>
    <row r="46" spans="1:32" ht="14.6">
      <c r="A46" s="61"/>
      <c r="B46" s="67" t="s">
        <v>314</v>
      </c>
      <c r="C46" s="34" t="s">
        <v>315</v>
      </c>
      <c r="D46" s="402"/>
      <c r="E46" s="402"/>
      <c r="F46" s="402"/>
      <c r="G46" s="402"/>
      <c r="H46" s="403">
        <v>1.2247889999999999</v>
      </c>
      <c r="I46" s="61"/>
      <c r="J46" s="67" t="s">
        <v>314</v>
      </c>
      <c r="K46" s="34" t="s">
        <v>315</v>
      </c>
      <c r="L46" s="402"/>
      <c r="M46" s="402"/>
      <c r="N46" s="402"/>
      <c r="O46" s="402"/>
      <c r="P46" s="403">
        <v>1.4062520000000001</v>
      </c>
      <c r="R46" s="67" t="s">
        <v>314</v>
      </c>
      <c r="S46" s="34" t="s">
        <v>315</v>
      </c>
      <c r="T46" s="402"/>
      <c r="U46" s="402"/>
      <c r="V46" s="402"/>
      <c r="W46" s="402"/>
      <c r="X46" s="403">
        <v>1.3943829999999999</v>
      </c>
      <c r="Z46" s="67" t="s">
        <v>314</v>
      </c>
      <c r="AA46" s="34" t="s">
        <v>315</v>
      </c>
      <c r="AB46" s="402"/>
      <c r="AC46" s="402"/>
      <c r="AD46" s="402"/>
      <c r="AE46" s="402"/>
      <c r="AF46" s="403">
        <v>1.4108240000000001</v>
      </c>
    </row>
    <row r="47" spans="1:32">
      <c r="A47" s="61"/>
      <c r="B47" s="61"/>
      <c r="C47" s="61"/>
      <c r="I47" s="61"/>
      <c r="J47" s="61"/>
      <c r="K47" s="61"/>
    </row>
    <row r="48" spans="1:32">
      <c r="A48" s="61"/>
      <c r="B48" s="61"/>
      <c r="C48" s="61"/>
      <c r="I48" s="61"/>
      <c r="J48" s="61"/>
      <c r="K48" s="61"/>
    </row>
  </sheetData>
  <mergeCells count="34">
    <mergeCell ref="AC40:AE40"/>
    <mergeCell ref="AC41:AE41"/>
    <mergeCell ref="AC42:AE42"/>
    <mergeCell ref="Z8:AA8"/>
    <mergeCell ref="AB8:AE8"/>
    <mergeCell ref="Z9:AA9"/>
    <mergeCell ref="Z10:AA10"/>
    <mergeCell ref="Z25:AF25"/>
    <mergeCell ref="M40:O40"/>
    <mergeCell ref="M41:O41"/>
    <mergeCell ref="M42:O42"/>
    <mergeCell ref="R8:S8"/>
    <mergeCell ref="T8:W8"/>
    <mergeCell ref="R9:S9"/>
    <mergeCell ref="R10:S10"/>
    <mergeCell ref="R25:X25"/>
    <mergeCell ref="U40:W40"/>
    <mergeCell ref="U41:W41"/>
    <mergeCell ref="U42:W42"/>
    <mergeCell ref="J8:K8"/>
    <mergeCell ref="L8:O8"/>
    <mergeCell ref="J9:K9"/>
    <mergeCell ref="J10:K10"/>
    <mergeCell ref="J25:P25"/>
    <mergeCell ref="B3:E3"/>
    <mergeCell ref="B4:C4"/>
    <mergeCell ref="B8:C8"/>
    <mergeCell ref="D8:G8"/>
    <mergeCell ref="B9:C9"/>
    <mergeCell ref="B10:C10"/>
    <mergeCell ref="B25:H25"/>
    <mergeCell ref="E40:G40"/>
    <mergeCell ref="E41:G41"/>
    <mergeCell ref="E42:G42"/>
  </mergeCells>
  <pageMargins left="0.7" right="0.7" top="0.75" bottom="0.75" header="0.3" footer="0.3"/>
  <pageSetup paperSize="9" orientation="portrait" verticalDpi="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ColWidth="9.15234375" defaultRowHeight="14.6"/>
  <cols>
    <col min="1" max="1" width="9.15234375" style="44"/>
    <col min="2" max="2" width="15.3828125" style="44" customWidth="1"/>
    <col min="3" max="3" width="38.53515625" style="44" customWidth="1"/>
    <col min="4" max="4" width="56.15234375" style="44" customWidth="1"/>
    <col min="5" max="16384" width="9.15234375" style="44"/>
  </cols>
  <sheetData>
    <row r="1" spans="1:7" s="385" customFormat="1" ht="16" customHeight="1">
      <c r="A1" s="386" t="s">
        <v>1145</v>
      </c>
      <c r="B1" s="386"/>
      <c r="C1" s="386"/>
      <c r="D1" s="387"/>
      <c r="E1" s="84"/>
      <c r="F1" s="388"/>
      <c r="G1" s="388"/>
    </row>
    <row r="3" spans="1:7" ht="20.6">
      <c r="B3" s="731" t="s">
        <v>1131</v>
      </c>
      <c r="C3" s="731"/>
      <c r="D3" s="731"/>
    </row>
    <row r="4" spans="1:7" ht="20.6">
      <c r="B4" s="732" t="s">
        <v>1062</v>
      </c>
      <c r="C4" s="732"/>
      <c r="D4" s="732"/>
    </row>
    <row r="6" spans="1:7">
      <c r="B6" s="293" t="s">
        <v>522</v>
      </c>
      <c r="C6" s="729" t="s">
        <v>523</v>
      </c>
      <c r="D6" s="730"/>
    </row>
    <row r="7" spans="1:7" ht="51.45">
      <c r="B7" s="39" t="s">
        <v>524</v>
      </c>
      <c r="C7" s="40" t="s">
        <v>525</v>
      </c>
      <c r="D7" s="40" t="s">
        <v>1161</v>
      </c>
    </row>
    <row r="8" spans="1:7" ht="25.75">
      <c r="B8" s="39" t="s">
        <v>526</v>
      </c>
      <c r="C8" s="40" t="s">
        <v>527</v>
      </c>
      <c r="D8" s="40" t="s">
        <v>528</v>
      </c>
    </row>
    <row r="9" spans="1:7" ht="167.15">
      <c r="B9" s="41" t="s">
        <v>529</v>
      </c>
      <c r="C9" s="40" t="s">
        <v>530</v>
      </c>
      <c r="D9" s="40" t="s">
        <v>1162</v>
      </c>
    </row>
    <row r="10" spans="1:7" ht="51.45">
      <c r="B10" s="39" t="s">
        <v>531</v>
      </c>
      <c r="C10" s="40" t="s">
        <v>532</v>
      </c>
      <c r="D10" s="40" t="s">
        <v>1216</v>
      </c>
    </row>
    <row r="11" spans="1:7" ht="64.3">
      <c r="B11" s="41" t="s">
        <v>533</v>
      </c>
      <c r="C11" s="40" t="s">
        <v>534</v>
      </c>
      <c r="D11" s="40" t="s">
        <v>535</v>
      </c>
    </row>
    <row r="12" spans="1:7" ht="51.45">
      <c r="B12" s="39" t="s">
        <v>536</v>
      </c>
      <c r="C12" s="42" t="s">
        <v>537</v>
      </c>
      <c r="D12" s="40" t="s">
        <v>538</v>
      </c>
    </row>
    <row r="13" spans="1:7" ht="38.6">
      <c r="B13" s="39" t="s">
        <v>539</v>
      </c>
      <c r="C13" s="40" t="s">
        <v>540</v>
      </c>
      <c r="D13" s="40" t="s">
        <v>80</v>
      </c>
    </row>
  </sheetData>
  <mergeCells count="3">
    <mergeCell ref="C6:D6"/>
    <mergeCell ref="B3:D3"/>
    <mergeCell ref="B4:D4"/>
  </mergeCells>
  <pageMargins left="0.7" right="0.7" top="0.75" bottom="0.75" header="0.3" footer="0.3"/>
  <pageSetup paperSize="9" orientation="portrait"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95" workbookViewId="0"/>
  </sheetViews>
  <sheetFormatPr defaultColWidth="9.15234375" defaultRowHeight="14.6"/>
  <cols>
    <col min="1" max="1" width="9.15234375" style="44"/>
    <col min="2" max="2" width="102.53515625" style="44" bestFit="1" customWidth="1"/>
    <col min="3" max="3" width="11.84375" style="44" bestFit="1" customWidth="1"/>
    <col min="4" max="16384" width="9.15234375" style="44"/>
  </cols>
  <sheetData>
    <row r="1" spans="1:7" s="385" customFormat="1" ht="16" customHeight="1">
      <c r="A1" s="386" t="s">
        <v>1145</v>
      </c>
      <c r="B1" s="386"/>
      <c r="C1" s="386"/>
      <c r="D1" s="387"/>
      <c r="E1" s="84"/>
      <c r="F1" s="388"/>
      <c r="G1" s="388"/>
    </row>
    <row r="3" spans="1:7" s="120" customFormat="1" ht="20.6">
      <c r="B3" s="2" t="s">
        <v>1140</v>
      </c>
      <c r="C3" s="2"/>
      <c r="D3" s="2"/>
      <c r="E3" s="2"/>
      <c r="F3" s="2"/>
      <c r="G3" s="2"/>
    </row>
    <row r="5" spans="1:7">
      <c r="B5" s="1" t="s">
        <v>1146</v>
      </c>
      <c r="G5" s="75"/>
    </row>
    <row r="7" spans="1:7" ht="15.9">
      <c r="B7" s="294" t="s">
        <v>541</v>
      </c>
      <c r="C7" s="295"/>
      <c r="D7" s="296"/>
      <c r="E7" s="296"/>
      <c r="F7" s="296"/>
      <c r="G7" s="296"/>
    </row>
    <row r="8" spans="1:7" ht="15.9">
      <c r="B8" s="297" t="s">
        <v>173</v>
      </c>
      <c r="C8" s="298" t="s">
        <v>217</v>
      </c>
      <c r="D8" s="298" t="s">
        <v>542</v>
      </c>
      <c r="E8" s="298" t="s">
        <v>543</v>
      </c>
      <c r="F8" s="298" t="s">
        <v>544</v>
      </c>
      <c r="G8" s="298" t="s">
        <v>545</v>
      </c>
    </row>
    <row r="9" spans="1:7">
      <c r="B9" s="140" t="s">
        <v>546</v>
      </c>
      <c r="C9" s="418">
        <v>11749.297481107908</v>
      </c>
      <c r="D9" s="418">
        <v>6835.1604647301538</v>
      </c>
      <c r="E9" s="418">
        <v>1607.5379558106358</v>
      </c>
      <c r="F9" s="418">
        <v>3306.5990605671177</v>
      </c>
      <c r="G9" s="418" t="s">
        <v>1160</v>
      </c>
    </row>
    <row r="10" spans="1:7">
      <c r="B10" s="140" t="s">
        <v>547</v>
      </c>
      <c r="C10" s="419">
        <v>13416.516650808573</v>
      </c>
      <c r="D10" s="418">
        <v>13416.516650808573</v>
      </c>
      <c r="E10" s="418" t="s">
        <v>1160</v>
      </c>
      <c r="F10" s="418" t="s">
        <v>1160</v>
      </c>
      <c r="G10" s="419" t="s">
        <v>1160</v>
      </c>
    </row>
    <row r="11" spans="1:7">
      <c r="B11" s="140" t="s">
        <v>548</v>
      </c>
      <c r="C11" s="418">
        <v>19673.675107323648</v>
      </c>
      <c r="D11" s="418">
        <v>2999.8805049508383</v>
      </c>
      <c r="E11" s="418">
        <v>5248.521166015259</v>
      </c>
      <c r="F11" s="418">
        <v>11184.071103356169</v>
      </c>
      <c r="G11" s="418">
        <v>241.20233300137841</v>
      </c>
    </row>
    <row r="12" spans="1:7">
      <c r="B12" s="140" t="s">
        <v>1163</v>
      </c>
      <c r="C12" s="418">
        <v>9000.0081666249262</v>
      </c>
      <c r="D12" s="418">
        <v>9000.0081666249262</v>
      </c>
      <c r="E12" s="418" t="s">
        <v>1160</v>
      </c>
      <c r="F12" s="418" t="s">
        <v>1160</v>
      </c>
      <c r="G12" s="418" t="s">
        <v>1160</v>
      </c>
    </row>
    <row r="13" spans="1:7" ht="15.9">
      <c r="B13" s="43" t="s">
        <v>549</v>
      </c>
      <c r="C13" s="420">
        <v>53839.497405864902</v>
      </c>
      <c r="D13" s="420">
        <v>32251.565787114487</v>
      </c>
      <c r="E13" s="420">
        <v>6856.0591218258951</v>
      </c>
      <c r="F13" s="420">
        <v>14490.670163923287</v>
      </c>
      <c r="G13" s="420">
        <v>241.20233300137841</v>
      </c>
    </row>
    <row r="14" spans="1:7">
      <c r="E14" s="75"/>
    </row>
    <row r="16" spans="1:7">
      <c r="B16" s="1" t="s">
        <v>1147</v>
      </c>
    </row>
    <row r="18" spans="2:6">
      <c r="B18" s="299" t="s">
        <v>1141</v>
      </c>
      <c r="C18" s="300" t="s">
        <v>550</v>
      </c>
      <c r="D18" s="300" t="s">
        <v>551</v>
      </c>
    </row>
    <row r="19" spans="2:6">
      <c r="B19" s="46" t="s">
        <v>544</v>
      </c>
      <c r="C19" s="421">
        <v>222170.26756686898</v>
      </c>
      <c r="D19" s="47">
        <v>0.70954935504021754</v>
      </c>
    </row>
    <row r="20" spans="2:6">
      <c r="B20" s="46" t="s">
        <v>552</v>
      </c>
      <c r="C20" s="421">
        <v>23576.130649494502</v>
      </c>
      <c r="D20" s="47">
        <v>7.5295531125278925E-2</v>
      </c>
    </row>
    <row r="21" spans="2:6">
      <c r="B21" s="46" t="s">
        <v>543</v>
      </c>
      <c r="C21" s="421">
        <v>22995.873369281293</v>
      </c>
      <c r="D21" s="47">
        <v>7.3442352554439094E-2</v>
      </c>
    </row>
    <row r="22" spans="2:6">
      <c r="B22" s="46" t="s">
        <v>43</v>
      </c>
      <c r="C22" s="421">
        <v>15531</v>
      </c>
      <c r="D22" s="47">
        <v>4.9601646313059453E-2</v>
      </c>
    </row>
    <row r="23" spans="2:6">
      <c r="B23" s="46" t="s">
        <v>553</v>
      </c>
      <c r="C23" s="421">
        <v>12528.964978530001</v>
      </c>
      <c r="D23" s="47">
        <v>4.0013990698200608E-2</v>
      </c>
    </row>
    <row r="24" spans="2:6">
      <c r="B24" s="46" t="s">
        <v>554</v>
      </c>
      <c r="C24" s="421">
        <v>5921.4567752848006</v>
      </c>
      <c r="D24" s="47">
        <v>1.8911467685644598E-2</v>
      </c>
    </row>
    <row r="25" spans="2:6">
      <c r="B25" s="46" t="s">
        <v>1177</v>
      </c>
      <c r="C25" s="421">
        <v>3532.2691829999999</v>
      </c>
      <c r="D25" s="47">
        <v>1.1281074412316365E-2</v>
      </c>
    </row>
    <row r="26" spans="2:6">
      <c r="B26" s="46" t="s">
        <v>555</v>
      </c>
      <c r="C26" s="421">
        <v>2494.5125032486499</v>
      </c>
      <c r="D26" s="47">
        <v>7.9667714190743734E-3</v>
      </c>
    </row>
    <row r="27" spans="2:6">
      <c r="B27" s="46" t="s">
        <v>556</v>
      </c>
      <c r="C27" s="421">
        <v>4364.1321382659989</v>
      </c>
      <c r="D27" s="47">
        <v>1.3937810751769104E-2</v>
      </c>
    </row>
    <row r="28" spans="2:6">
      <c r="B28" s="48" t="s">
        <v>217</v>
      </c>
      <c r="C28" s="422">
        <v>313114.6071639742</v>
      </c>
      <c r="D28" s="49">
        <v>1</v>
      </c>
    </row>
    <row r="30" spans="2:6">
      <c r="B30" s="1" t="s">
        <v>1148</v>
      </c>
      <c r="C30" s="1"/>
      <c r="D30" s="1"/>
      <c r="E30" s="1"/>
      <c r="F30" s="1"/>
    </row>
    <row r="32" spans="2:6">
      <c r="B32" s="299" t="s">
        <v>1142</v>
      </c>
      <c r="C32" s="300" t="s">
        <v>550</v>
      </c>
      <c r="D32" s="300" t="s">
        <v>551</v>
      </c>
    </row>
    <row r="33" spans="2:5">
      <c r="B33" s="50" t="s">
        <v>557</v>
      </c>
      <c r="C33" s="421">
        <v>272784.95167498488</v>
      </c>
      <c r="D33" s="47">
        <v>0.87119842202740372</v>
      </c>
    </row>
    <row r="34" spans="2:5">
      <c r="B34" s="50" t="s">
        <v>560</v>
      </c>
      <c r="C34" s="421">
        <v>13834.372970060271</v>
      </c>
      <c r="D34" s="47">
        <v>4.4183096711343697E-2</v>
      </c>
    </row>
    <row r="35" spans="2:5">
      <c r="B35" s="50" t="s">
        <v>558</v>
      </c>
      <c r="C35" s="421">
        <v>10891.493525192502</v>
      </c>
      <c r="D35" s="47">
        <v>3.4784367372195944E-2</v>
      </c>
    </row>
    <row r="36" spans="2:5">
      <c r="B36" s="50" t="s">
        <v>559</v>
      </c>
      <c r="C36" s="421">
        <v>9661.0323377088225</v>
      </c>
      <c r="D36" s="47">
        <v>3.0854620374352111E-2</v>
      </c>
    </row>
    <row r="37" spans="2:5">
      <c r="B37" s="50" t="s">
        <v>561</v>
      </c>
      <c r="C37" s="421">
        <v>4781.1732027028656</v>
      </c>
      <c r="D37" s="47">
        <v>1.5269722629704793E-2</v>
      </c>
    </row>
    <row r="38" spans="2:5">
      <c r="B38" s="51" t="s">
        <v>562</v>
      </c>
      <c r="C38" s="421">
        <v>1161.5834533249999</v>
      </c>
      <c r="D38" s="47">
        <v>3.7097708849996025E-3</v>
      </c>
    </row>
    <row r="39" spans="2:5">
      <c r="B39" s="48" t="s">
        <v>217</v>
      </c>
      <c r="C39" s="422">
        <v>313114.60716397432</v>
      </c>
      <c r="D39" s="49">
        <v>0.99999999999999989</v>
      </c>
    </row>
    <row r="41" spans="2:5">
      <c r="B41" s="1" t="s">
        <v>1149</v>
      </c>
      <c r="C41" s="1"/>
      <c r="D41" s="1"/>
      <c r="E41" s="1"/>
    </row>
    <row r="43" spans="2:5">
      <c r="B43" s="301" t="s">
        <v>1143</v>
      </c>
      <c r="C43" s="299" t="s">
        <v>550</v>
      </c>
      <c r="D43" s="299" t="s">
        <v>551</v>
      </c>
    </row>
    <row r="44" spans="2:5">
      <c r="B44" s="50" t="s">
        <v>563</v>
      </c>
      <c r="C44" s="423">
        <v>107088.42861986025</v>
      </c>
      <c r="D44" s="47">
        <v>0.34201032519629238</v>
      </c>
    </row>
    <row r="45" spans="2:5">
      <c r="B45" s="50" t="s">
        <v>564</v>
      </c>
      <c r="C45" s="423">
        <v>89381.774073457331</v>
      </c>
      <c r="D45" s="47">
        <v>0.28546025010787546</v>
      </c>
    </row>
    <row r="46" spans="2:5">
      <c r="B46" s="50" t="s">
        <v>565</v>
      </c>
      <c r="C46" s="423">
        <v>42822.472848544829</v>
      </c>
      <c r="D46" s="47">
        <v>0.1367629355794289</v>
      </c>
    </row>
    <row r="47" spans="2:5">
      <c r="B47" s="50" t="s">
        <v>566</v>
      </c>
      <c r="C47" s="423">
        <v>39361.818320191036</v>
      </c>
      <c r="D47" s="47">
        <v>0.12571057823430673</v>
      </c>
    </row>
    <row r="48" spans="2:5">
      <c r="B48" s="50" t="s">
        <v>567</v>
      </c>
      <c r="C48" s="423">
        <v>13697.119881885001</v>
      </c>
      <c r="D48" s="47">
        <v>4.3744748946547798E-2</v>
      </c>
    </row>
    <row r="49" spans="2:4">
      <c r="B49" s="50" t="s">
        <v>568</v>
      </c>
      <c r="C49" s="424">
        <v>12743.739727618637</v>
      </c>
      <c r="D49" s="47">
        <v>4.0699920847017165E-2</v>
      </c>
    </row>
    <row r="50" spans="2:4">
      <c r="B50" s="50" t="s">
        <v>569</v>
      </c>
      <c r="C50" s="423">
        <v>6764.075693570454</v>
      </c>
      <c r="D50" s="47">
        <v>2.1602555546149229E-2</v>
      </c>
    </row>
    <row r="51" spans="2:4">
      <c r="B51" s="50" t="s">
        <v>570</v>
      </c>
      <c r="C51" s="423">
        <v>1255.177998847</v>
      </c>
      <c r="D51" s="47">
        <v>4.0086855423824988E-3</v>
      </c>
    </row>
    <row r="52" spans="2:4">
      <c r="B52" s="52" t="s">
        <v>217</v>
      </c>
      <c r="C52" s="422">
        <v>313114.60716397449</v>
      </c>
      <c r="D52" s="49">
        <v>1</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topLeftCell="A9" workbookViewId="0"/>
  </sheetViews>
  <sheetFormatPr defaultColWidth="9.15234375" defaultRowHeight="13.3"/>
  <cols>
    <col min="1" max="1" width="7.53515625" style="79" customWidth="1"/>
    <col min="2" max="2" width="7" style="79" customWidth="1"/>
    <col min="3" max="3" width="55.15234375" style="79" customWidth="1"/>
    <col min="4" max="4" width="25.15234375" style="79" customWidth="1"/>
    <col min="5" max="5" width="19.15234375" style="88" customWidth="1"/>
    <col min="6" max="6" width="12.84375" style="79" customWidth="1"/>
    <col min="7" max="8" width="12.15234375" style="79" customWidth="1"/>
    <col min="9" max="9" width="0" style="79" hidden="1" customWidth="1"/>
    <col min="10" max="16384" width="9.15234375" style="79"/>
  </cols>
  <sheetData>
    <row r="1" spans="1:20" s="385" customFormat="1" ht="16" customHeight="1">
      <c r="A1" s="386" t="s">
        <v>1145</v>
      </c>
      <c r="B1" s="386"/>
      <c r="C1" s="386"/>
      <c r="D1" s="387"/>
      <c r="E1" s="84"/>
      <c r="F1" s="388"/>
      <c r="G1" s="388"/>
    </row>
    <row r="2" spans="1:20">
      <c r="A2" s="78"/>
      <c r="B2" s="78"/>
      <c r="C2" s="78"/>
      <c r="D2" s="78"/>
      <c r="E2" s="84"/>
      <c r="F2" s="78"/>
      <c r="G2" s="78"/>
      <c r="H2" s="90"/>
      <c r="I2" s="90"/>
    </row>
    <row r="3" spans="1:20" s="24" customFormat="1" ht="20.6">
      <c r="A3" s="18"/>
      <c r="B3" s="582" t="s">
        <v>1106</v>
      </c>
      <c r="C3" s="583"/>
      <c r="D3" s="583"/>
      <c r="E3" s="583"/>
      <c r="F3" s="583"/>
      <c r="G3" s="583"/>
      <c r="H3" s="583"/>
      <c r="I3" s="583"/>
      <c r="J3" s="18"/>
      <c r="K3" s="18"/>
      <c r="L3" s="18"/>
      <c r="M3" s="18"/>
      <c r="N3" s="18"/>
      <c r="O3" s="18"/>
      <c r="P3" s="18"/>
      <c r="Q3" s="18"/>
      <c r="R3" s="18"/>
      <c r="S3" s="18"/>
      <c r="T3" s="18"/>
    </row>
    <row r="4" spans="1:20" ht="20.6">
      <c r="A4" s="169"/>
      <c r="B4" s="159"/>
      <c r="C4" s="160"/>
      <c r="D4" s="160"/>
      <c r="E4" s="84"/>
      <c r="F4" s="169"/>
      <c r="G4" s="169"/>
      <c r="H4" s="90"/>
      <c r="I4" s="90"/>
    </row>
    <row r="5" spans="1:20">
      <c r="A5" s="78"/>
      <c r="B5" s="78"/>
      <c r="C5" s="78"/>
      <c r="D5" s="78"/>
      <c r="E5" s="84"/>
      <c r="F5" s="78"/>
      <c r="G5" s="78"/>
      <c r="H5" s="90"/>
      <c r="I5" s="90"/>
    </row>
    <row r="6" spans="1:20" ht="14.6">
      <c r="A6" s="78"/>
      <c r="B6" s="191" t="s">
        <v>173</v>
      </c>
      <c r="C6" s="207"/>
      <c r="D6" s="190" t="s">
        <v>803</v>
      </c>
      <c r="E6" s="189" t="s">
        <v>95</v>
      </c>
      <c r="F6" s="78"/>
      <c r="G6" s="78"/>
      <c r="H6" s="90"/>
      <c r="I6" s="90"/>
    </row>
    <row r="7" spans="1:20" ht="43.75">
      <c r="A7" s="78"/>
      <c r="B7" s="207"/>
      <c r="C7" s="207"/>
      <c r="D7" s="190" t="s">
        <v>804</v>
      </c>
      <c r="E7" s="189" t="s">
        <v>805</v>
      </c>
      <c r="F7" s="78"/>
      <c r="G7" s="78"/>
      <c r="H7" s="90"/>
      <c r="I7" s="90"/>
    </row>
    <row r="8" spans="1:20" ht="14.6">
      <c r="A8" s="78"/>
      <c r="B8" s="175"/>
      <c r="C8" s="175"/>
      <c r="D8" s="174" t="s">
        <v>806</v>
      </c>
      <c r="E8" s="86"/>
      <c r="F8" s="78"/>
      <c r="G8" s="78"/>
      <c r="H8" s="90"/>
      <c r="I8" s="90"/>
    </row>
    <row r="9" spans="1:20" ht="14.6">
      <c r="A9" s="78"/>
      <c r="B9" s="591" t="s">
        <v>807</v>
      </c>
      <c r="C9" s="588"/>
      <c r="D9" s="585"/>
      <c r="E9" s="586"/>
      <c r="F9" s="78"/>
      <c r="G9" s="78"/>
      <c r="H9" s="90"/>
      <c r="I9" s="90"/>
    </row>
    <row r="10" spans="1:20" ht="14.6">
      <c r="A10" s="78"/>
      <c r="B10" s="91">
        <v>1</v>
      </c>
      <c r="C10" s="533" t="s">
        <v>808</v>
      </c>
      <c r="D10" s="13">
        <v>15901</v>
      </c>
      <c r="E10" s="534"/>
      <c r="F10" s="78"/>
      <c r="G10" s="78"/>
      <c r="H10" s="90"/>
      <c r="I10" s="90"/>
    </row>
    <row r="11" spans="1:20" ht="14.6">
      <c r="A11" s="78"/>
      <c r="B11" s="91">
        <v>2</v>
      </c>
      <c r="C11" s="533" t="s">
        <v>809</v>
      </c>
      <c r="D11" s="13">
        <v>9988</v>
      </c>
      <c r="E11" s="534"/>
      <c r="F11" s="78"/>
      <c r="G11" s="78"/>
      <c r="H11" s="90"/>
      <c r="I11" s="90"/>
    </row>
    <row r="12" spans="1:20" ht="14.6">
      <c r="A12" s="78"/>
      <c r="B12" s="91">
        <v>3</v>
      </c>
      <c r="C12" s="533" t="s">
        <v>810</v>
      </c>
      <c r="D12" s="13">
        <v>42142</v>
      </c>
      <c r="E12" s="534"/>
      <c r="F12" s="78"/>
      <c r="G12" s="78"/>
      <c r="H12" s="90"/>
      <c r="I12" s="90"/>
    </row>
    <row r="13" spans="1:20" ht="14.6">
      <c r="A13" s="78"/>
      <c r="B13" s="91">
        <v>4</v>
      </c>
      <c r="C13" s="533" t="s">
        <v>811</v>
      </c>
      <c r="D13" s="13">
        <v>50352</v>
      </c>
      <c r="E13" s="534"/>
      <c r="F13" s="78"/>
      <c r="G13" s="78"/>
      <c r="H13" s="90"/>
      <c r="I13" s="90"/>
    </row>
    <row r="14" spans="1:20" ht="14.6">
      <c r="A14" s="78"/>
      <c r="B14" s="91">
        <v>5</v>
      </c>
      <c r="C14" s="533" t="s">
        <v>812</v>
      </c>
      <c r="D14" s="13">
        <v>24791</v>
      </c>
      <c r="E14" s="534"/>
      <c r="F14" s="78"/>
      <c r="G14" s="78"/>
      <c r="H14" s="90"/>
      <c r="I14" s="90"/>
    </row>
    <row r="15" spans="1:20" ht="14.6">
      <c r="A15" s="78"/>
      <c r="B15" s="91">
        <v>6</v>
      </c>
      <c r="C15" s="533" t="s">
        <v>813</v>
      </c>
      <c r="D15" s="13">
        <v>200109</v>
      </c>
      <c r="E15" s="534"/>
      <c r="F15" s="78"/>
      <c r="G15" s="78"/>
      <c r="H15" s="90"/>
      <c r="I15" s="90"/>
    </row>
    <row r="16" spans="1:20" ht="14.6">
      <c r="A16" s="78"/>
      <c r="B16" s="91">
        <v>7</v>
      </c>
      <c r="C16" s="533" t="s">
        <v>814</v>
      </c>
      <c r="D16" s="13">
        <v>14410</v>
      </c>
      <c r="E16" s="534"/>
      <c r="F16" s="78"/>
      <c r="G16" s="78"/>
      <c r="H16" s="90"/>
      <c r="I16" s="90"/>
    </row>
    <row r="17" spans="1:9" ht="14.6">
      <c r="A17" s="78"/>
      <c r="B17" s="91">
        <v>8</v>
      </c>
      <c r="C17" s="533" t="s">
        <v>815</v>
      </c>
      <c r="D17" s="13">
        <v>0</v>
      </c>
      <c r="E17" s="534"/>
      <c r="F17" s="78"/>
      <c r="G17" s="78"/>
      <c r="H17" s="90"/>
      <c r="I17" s="90"/>
    </row>
    <row r="18" spans="1:9" ht="14.6">
      <c r="A18" s="78"/>
      <c r="B18" s="91">
        <v>9</v>
      </c>
      <c r="C18" s="533" t="s">
        <v>816</v>
      </c>
      <c r="D18" s="13">
        <v>342</v>
      </c>
      <c r="E18" s="534"/>
      <c r="F18" s="78"/>
      <c r="G18" s="78"/>
      <c r="H18" s="90"/>
      <c r="I18" s="90"/>
    </row>
    <row r="19" spans="1:9" ht="14.6">
      <c r="A19" s="78"/>
      <c r="B19" s="91">
        <v>10</v>
      </c>
      <c r="C19" s="533" t="s">
        <v>817</v>
      </c>
      <c r="D19" s="13">
        <v>70</v>
      </c>
      <c r="E19" s="538" t="s">
        <v>97</v>
      </c>
      <c r="F19" s="169"/>
      <c r="G19" s="78"/>
      <c r="H19" s="90"/>
      <c r="I19" s="90"/>
    </row>
    <row r="20" spans="1:9" ht="14.6">
      <c r="A20" s="78"/>
      <c r="B20" s="91">
        <v>11</v>
      </c>
      <c r="C20" s="533" t="s">
        <v>818</v>
      </c>
      <c r="D20" s="13">
        <v>545</v>
      </c>
      <c r="E20" s="534"/>
      <c r="F20" s="78"/>
      <c r="G20" s="78"/>
      <c r="H20" s="90"/>
      <c r="I20" s="90"/>
    </row>
    <row r="21" spans="1:9" ht="14.6">
      <c r="A21" s="78"/>
      <c r="B21" s="91">
        <v>12</v>
      </c>
      <c r="C21" s="533" t="s">
        <v>819</v>
      </c>
      <c r="D21" s="13">
        <v>2283</v>
      </c>
      <c r="E21" s="534"/>
      <c r="F21" s="78"/>
      <c r="G21" s="78"/>
      <c r="H21" s="90"/>
      <c r="I21" s="90"/>
    </row>
    <row r="22" spans="1:9" ht="14.6">
      <c r="A22" s="78"/>
      <c r="B22" s="535" t="s">
        <v>140</v>
      </c>
      <c r="C22" s="533" t="s">
        <v>820</v>
      </c>
      <c r="D22" s="13">
        <v>360863</v>
      </c>
      <c r="E22" s="534"/>
      <c r="F22" s="78"/>
      <c r="G22" s="78"/>
      <c r="H22" s="90"/>
      <c r="I22" s="90"/>
    </row>
    <row r="23" spans="1:9" ht="14.6">
      <c r="A23" s="78"/>
      <c r="B23" s="592" t="s">
        <v>821</v>
      </c>
      <c r="C23" s="593"/>
      <c r="D23" s="593"/>
      <c r="E23" s="594"/>
      <c r="F23" s="78"/>
      <c r="G23" s="78"/>
      <c r="H23" s="90"/>
      <c r="I23" s="90"/>
    </row>
    <row r="24" spans="1:9" ht="14.6">
      <c r="A24" s="78"/>
      <c r="B24" s="91">
        <v>1</v>
      </c>
      <c r="C24" s="533" t="s">
        <v>822</v>
      </c>
      <c r="D24" s="13">
        <v>11816</v>
      </c>
      <c r="E24" s="534"/>
      <c r="F24" s="78"/>
      <c r="G24" s="78"/>
      <c r="H24" s="90"/>
      <c r="I24" s="90"/>
    </row>
    <row r="25" spans="1:9" ht="14.6">
      <c r="A25" s="78"/>
      <c r="B25" s="91">
        <v>2</v>
      </c>
      <c r="C25" s="533" t="s">
        <v>823</v>
      </c>
      <c r="D25" s="13">
        <v>0</v>
      </c>
      <c r="E25" s="534"/>
      <c r="F25" s="78"/>
      <c r="G25" s="78"/>
      <c r="H25" s="90"/>
      <c r="I25" s="90"/>
    </row>
    <row r="26" spans="1:9" ht="14.6">
      <c r="A26" s="78"/>
      <c r="B26" s="91">
        <v>3</v>
      </c>
      <c r="C26" s="533" t="s">
        <v>824</v>
      </c>
      <c r="D26" s="13">
        <v>303562</v>
      </c>
      <c r="E26" s="534"/>
      <c r="F26" s="78"/>
      <c r="G26" s="78"/>
      <c r="H26" s="90"/>
      <c r="I26" s="90"/>
    </row>
    <row r="27" spans="1:9" ht="29.15">
      <c r="A27" s="78"/>
      <c r="B27" s="91">
        <v>4</v>
      </c>
      <c r="C27" s="533" t="s">
        <v>825</v>
      </c>
      <c r="D27" s="13">
        <v>41</v>
      </c>
      <c r="E27" s="537" t="s">
        <v>220</v>
      </c>
      <c r="F27" s="78"/>
      <c r="G27" s="78"/>
      <c r="H27" s="90"/>
      <c r="I27" s="90"/>
    </row>
    <row r="28" spans="1:9" ht="14.6">
      <c r="A28" s="78"/>
      <c r="B28" s="91">
        <v>5</v>
      </c>
      <c r="C28" s="533" t="s">
        <v>814</v>
      </c>
      <c r="D28" s="13">
        <v>14006</v>
      </c>
      <c r="E28" s="534"/>
      <c r="F28" s="78"/>
      <c r="G28" s="78"/>
      <c r="H28" s="90"/>
      <c r="I28" s="90"/>
    </row>
    <row r="29" spans="1:9" ht="14.6">
      <c r="A29" s="78"/>
      <c r="B29" s="91">
        <v>6</v>
      </c>
      <c r="C29" s="533" t="s">
        <v>826</v>
      </c>
      <c r="D29" s="13">
        <v>8460</v>
      </c>
      <c r="E29" s="534"/>
      <c r="F29" s="78"/>
      <c r="G29" s="78"/>
      <c r="H29" s="90"/>
      <c r="I29" s="90"/>
    </row>
    <row r="30" spans="1:9" ht="14.6">
      <c r="A30" s="78"/>
      <c r="B30" s="91">
        <v>7</v>
      </c>
      <c r="C30" s="533" t="s">
        <v>827</v>
      </c>
      <c r="D30" s="13">
        <v>2234</v>
      </c>
      <c r="E30" s="534"/>
      <c r="F30" s="78"/>
      <c r="G30" s="78"/>
      <c r="H30" s="90"/>
      <c r="I30" s="90"/>
    </row>
    <row r="31" spans="1:9" ht="14.6">
      <c r="A31" s="78"/>
      <c r="B31" s="91">
        <v>8</v>
      </c>
      <c r="C31" s="533" t="s">
        <v>828</v>
      </c>
      <c r="D31" s="13">
        <v>18</v>
      </c>
      <c r="E31" s="534"/>
      <c r="F31" s="78"/>
      <c r="G31" s="78"/>
      <c r="H31" s="90"/>
      <c r="I31" s="90"/>
    </row>
    <row r="32" spans="1:9" ht="14.6">
      <c r="A32" s="78"/>
      <c r="B32" s="535" t="s">
        <v>125</v>
      </c>
      <c r="C32" s="533" t="s">
        <v>829</v>
      </c>
      <c r="D32" s="13">
        <v>340096</v>
      </c>
      <c r="E32" s="534"/>
      <c r="F32" s="78"/>
      <c r="G32" s="78"/>
      <c r="H32" s="90"/>
      <c r="I32" s="90"/>
    </row>
    <row r="33" spans="1:11" ht="14.6">
      <c r="A33" s="78"/>
      <c r="B33" s="592" t="s">
        <v>830</v>
      </c>
      <c r="C33" s="593"/>
      <c r="D33" s="593"/>
      <c r="E33" s="594"/>
      <c r="F33" s="78"/>
      <c r="G33" s="78"/>
      <c r="H33" s="90"/>
      <c r="I33" s="90"/>
    </row>
    <row r="34" spans="1:11" ht="14.6">
      <c r="A34" s="78"/>
      <c r="B34" s="91">
        <v>1</v>
      </c>
      <c r="C34" s="533" t="s">
        <v>831</v>
      </c>
      <c r="D34" s="13">
        <v>3990</v>
      </c>
      <c r="E34" s="538" t="s">
        <v>87</v>
      </c>
      <c r="F34" s="78"/>
      <c r="G34" s="78"/>
      <c r="H34" s="90"/>
      <c r="I34" s="90"/>
    </row>
    <row r="35" spans="1:11" ht="14.6">
      <c r="A35" s="78"/>
      <c r="B35" s="91">
        <v>2</v>
      </c>
      <c r="C35" s="533" t="s">
        <v>832</v>
      </c>
      <c r="D35" s="13">
        <v>198</v>
      </c>
      <c r="E35" s="538" t="s">
        <v>95</v>
      </c>
      <c r="F35" s="78"/>
      <c r="G35" s="78"/>
      <c r="H35" s="90"/>
      <c r="I35" s="90"/>
    </row>
    <row r="36" spans="1:11" ht="14.6">
      <c r="A36" s="78"/>
      <c r="B36" s="91">
        <v>3</v>
      </c>
      <c r="C36" s="533" t="s">
        <v>833</v>
      </c>
      <c r="D36" s="13">
        <v>145</v>
      </c>
      <c r="E36" s="538" t="s">
        <v>95</v>
      </c>
      <c r="F36" s="78"/>
      <c r="G36" s="78"/>
      <c r="H36" s="90"/>
      <c r="I36" s="90"/>
    </row>
    <row r="37" spans="1:11" ht="14.6">
      <c r="A37" s="78"/>
      <c r="B37" s="91">
        <v>4</v>
      </c>
      <c r="C37" s="533" t="s">
        <v>834</v>
      </c>
      <c r="D37" s="13">
        <v>16098</v>
      </c>
      <c r="E37" s="538" t="s">
        <v>94</v>
      </c>
      <c r="F37" s="78"/>
      <c r="G37" s="78"/>
      <c r="H37" s="90"/>
      <c r="I37" s="90"/>
    </row>
    <row r="38" spans="1:11" ht="14.6">
      <c r="A38" s="78"/>
      <c r="B38" s="91">
        <v>5</v>
      </c>
      <c r="C38" s="533" t="s">
        <v>835</v>
      </c>
      <c r="D38" s="13">
        <v>335</v>
      </c>
      <c r="E38" s="538"/>
      <c r="F38" s="78"/>
      <c r="G38" s="78"/>
      <c r="H38" s="90"/>
      <c r="I38" s="90"/>
    </row>
    <row r="39" spans="1:11" ht="29.15">
      <c r="A39" s="78"/>
      <c r="B39" s="91">
        <v>6</v>
      </c>
      <c r="C39" s="533" t="s">
        <v>836</v>
      </c>
      <c r="D39" s="13">
        <v>220</v>
      </c>
      <c r="E39" s="538" t="s">
        <v>96</v>
      </c>
      <c r="F39" s="78"/>
      <c r="G39" s="78"/>
      <c r="H39" s="90"/>
      <c r="I39" s="90"/>
    </row>
    <row r="40" spans="1:11" ht="14.6">
      <c r="A40" s="78"/>
      <c r="B40" s="535">
        <v>7</v>
      </c>
      <c r="C40" s="533" t="s">
        <v>837</v>
      </c>
      <c r="D40" s="13">
        <v>20766</v>
      </c>
      <c r="E40" s="534"/>
      <c r="F40" s="78"/>
      <c r="G40" s="78"/>
      <c r="H40" s="90"/>
      <c r="I40" s="90"/>
    </row>
    <row r="41" spans="1:11">
      <c r="A41" s="78"/>
      <c r="B41" s="78"/>
      <c r="C41" s="78"/>
      <c r="D41" s="78"/>
      <c r="E41" s="84"/>
      <c r="F41" s="78"/>
      <c r="G41" s="78"/>
      <c r="H41" s="90"/>
      <c r="I41" s="90"/>
    </row>
    <row r="42" spans="1:11" ht="14.6">
      <c r="A42" s="78"/>
      <c r="B42" s="19" t="s">
        <v>838</v>
      </c>
      <c r="C42" s="83"/>
      <c r="D42" s="83"/>
      <c r="E42" s="92"/>
      <c r="F42" s="83"/>
      <c r="G42" s="83"/>
      <c r="H42" s="93"/>
      <c r="I42" s="93"/>
      <c r="J42" s="94"/>
      <c r="K42" s="94"/>
    </row>
    <row r="43" spans="1:11" ht="14.6">
      <c r="B43" s="94" t="s">
        <v>839</v>
      </c>
      <c r="C43" s="94"/>
      <c r="D43" s="94"/>
      <c r="E43" s="95"/>
      <c r="F43" s="94"/>
      <c r="G43" s="94"/>
      <c r="H43" s="94"/>
      <c r="I43" s="94"/>
      <c r="J43" s="94"/>
      <c r="K43" s="94"/>
    </row>
  </sheetData>
  <mergeCells count="4">
    <mergeCell ref="B9:E9"/>
    <mergeCell ref="B23:E23"/>
    <mergeCell ref="B33:E33"/>
    <mergeCell ref="B3:I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topLeftCell="A33" zoomScaleNormal="100" workbookViewId="0">
      <selection activeCell="M45" sqref="M45"/>
    </sheetView>
  </sheetViews>
  <sheetFormatPr defaultColWidth="9.15234375" defaultRowHeight="12.9"/>
  <cols>
    <col min="1" max="1" width="8.15234375" style="24" customWidth="1"/>
    <col min="2" max="2" width="9.53515625" style="24" customWidth="1"/>
    <col min="3" max="3" width="79.53515625" style="24" customWidth="1"/>
    <col min="4" max="8" width="13.53515625" style="24" customWidth="1"/>
    <col min="9" max="10" width="8.15234375" style="24" customWidth="1"/>
    <col min="11" max="16384" width="9.15234375" style="24"/>
  </cols>
  <sheetData>
    <row r="1" spans="1:10" s="385" customFormat="1" ht="16" customHeight="1">
      <c r="A1" s="386" t="s">
        <v>1145</v>
      </c>
      <c r="B1" s="386"/>
      <c r="C1" s="386"/>
      <c r="D1" s="387"/>
      <c r="E1" s="84"/>
      <c r="F1" s="388"/>
      <c r="G1" s="388"/>
    </row>
    <row r="2" spans="1:10" ht="16" customHeight="1">
      <c r="A2" s="18"/>
      <c r="B2" s="18"/>
      <c r="C2" s="18"/>
      <c r="D2" s="18"/>
      <c r="E2" s="18"/>
      <c r="F2" s="18"/>
      <c r="G2" s="18"/>
      <c r="H2" s="18"/>
      <c r="I2" s="18"/>
      <c r="J2" s="18"/>
    </row>
    <row r="3" spans="1:10" ht="21" customHeight="1">
      <c r="A3" s="18"/>
      <c r="B3" s="582" t="s">
        <v>1107</v>
      </c>
      <c r="C3" s="597"/>
      <c r="D3" s="597"/>
      <c r="E3" s="18"/>
      <c r="F3" s="18"/>
      <c r="G3" s="18"/>
      <c r="H3" s="18"/>
      <c r="I3" s="18"/>
      <c r="J3" s="18"/>
    </row>
    <row r="4" spans="1:10" ht="14.15" customHeight="1">
      <c r="A4" s="18"/>
      <c r="B4" s="18"/>
      <c r="C4" s="18"/>
      <c r="D4" s="18"/>
      <c r="E4" s="18"/>
      <c r="F4" s="18"/>
      <c r="G4" s="18"/>
      <c r="H4" s="18"/>
      <c r="I4" s="18"/>
      <c r="J4" s="18"/>
    </row>
    <row r="5" spans="1:10" ht="14.15" customHeight="1">
      <c r="A5" s="18"/>
      <c r="B5" s="18"/>
      <c r="C5" s="18"/>
      <c r="D5" s="18"/>
      <c r="E5" s="18"/>
      <c r="F5" s="18"/>
      <c r="G5" s="18"/>
      <c r="H5" s="18"/>
      <c r="I5" s="18"/>
      <c r="J5" s="18"/>
    </row>
    <row r="6" spans="1:10" ht="28" customHeight="1">
      <c r="A6" s="18"/>
      <c r="B6" s="192" t="s">
        <v>173</v>
      </c>
      <c r="C6" s="193"/>
      <c r="D6" s="188" t="s">
        <v>87</v>
      </c>
      <c r="E6" s="194" t="s">
        <v>94</v>
      </c>
      <c r="F6" s="194" t="s">
        <v>95</v>
      </c>
      <c r="G6" s="194" t="s">
        <v>96</v>
      </c>
      <c r="H6" s="194" t="s">
        <v>97</v>
      </c>
      <c r="I6" s="18"/>
      <c r="J6" s="18"/>
    </row>
    <row r="7" spans="1:10" ht="28" customHeight="1">
      <c r="A7" s="18"/>
      <c r="B7" s="359"/>
      <c r="C7" s="360"/>
      <c r="D7" s="361" t="s">
        <v>1193</v>
      </c>
      <c r="E7" s="361" t="s">
        <v>1195</v>
      </c>
      <c r="F7" s="361" t="s">
        <v>1196</v>
      </c>
      <c r="G7" s="361" t="s">
        <v>1197</v>
      </c>
      <c r="H7" s="361" t="s">
        <v>1198</v>
      </c>
      <c r="I7" s="18"/>
      <c r="J7" s="18"/>
    </row>
    <row r="8" spans="1:10" ht="28" customHeight="1">
      <c r="A8" s="18"/>
      <c r="B8" s="358"/>
      <c r="C8" s="598" t="s">
        <v>98</v>
      </c>
      <c r="D8" s="595"/>
      <c r="E8" s="595"/>
      <c r="F8" s="595"/>
      <c r="G8" s="595"/>
      <c r="H8" s="596"/>
      <c r="I8" s="18"/>
      <c r="J8" s="18"/>
    </row>
    <row r="9" spans="1:10" ht="28" customHeight="1">
      <c r="A9" s="18"/>
      <c r="B9" s="176" t="s">
        <v>88</v>
      </c>
      <c r="C9" s="12" t="s">
        <v>99</v>
      </c>
      <c r="D9" s="13">
        <v>20091.384606542098</v>
      </c>
      <c r="E9" s="13">
        <v>20031.653472141999</v>
      </c>
      <c r="F9" s="13">
        <v>19924.6910113134</v>
      </c>
      <c r="G9" s="13">
        <v>19797.365297290002</v>
      </c>
      <c r="H9" s="13">
        <v>19710.305964212002</v>
      </c>
      <c r="I9" s="18"/>
      <c r="J9" s="18"/>
    </row>
    <row r="10" spans="1:10" ht="28" customHeight="1">
      <c r="A10" s="18"/>
      <c r="B10" s="11" t="s">
        <v>90</v>
      </c>
      <c r="C10" s="12" t="s">
        <v>100</v>
      </c>
      <c r="D10" s="13">
        <v>20091.384606542098</v>
      </c>
      <c r="E10" s="13">
        <v>20031.653472141999</v>
      </c>
      <c r="F10" s="13">
        <v>19924.6910113134</v>
      </c>
      <c r="G10" s="13">
        <v>19797.365297290002</v>
      </c>
      <c r="H10" s="13">
        <v>19710.305964212002</v>
      </c>
      <c r="I10" s="18"/>
      <c r="J10" s="18"/>
    </row>
    <row r="11" spans="1:10" ht="28" customHeight="1">
      <c r="A11" s="18"/>
      <c r="B11" s="11" t="s">
        <v>92</v>
      </c>
      <c r="C11" s="12" t="s">
        <v>101</v>
      </c>
      <c r="D11" s="13">
        <v>20091.384606542098</v>
      </c>
      <c r="E11" s="13">
        <v>20031.653472141999</v>
      </c>
      <c r="F11" s="13">
        <v>19924.6910113134</v>
      </c>
      <c r="G11" s="13">
        <v>19797.365297290002</v>
      </c>
      <c r="H11" s="13">
        <v>19710.305964212002</v>
      </c>
      <c r="I11" s="18"/>
      <c r="J11" s="18"/>
    </row>
    <row r="12" spans="1:10" ht="28" customHeight="1">
      <c r="A12" s="18"/>
      <c r="B12" s="128"/>
      <c r="C12" s="584" t="s">
        <v>102</v>
      </c>
      <c r="D12" s="595"/>
      <c r="E12" s="595"/>
      <c r="F12" s="595"/>
      <c r="G12" s="595"/>
      <c r="H12" s="596"/>
      <c r="I12" s="18"/>
      <c r="J12" s="18"/>
    </row>
    <row r="13" spans="1:10" ht="28" customHeight="1">
      <c r="A13" s="18"/>
      <c r="B13" s="11" t="s">
        <v>103</v>
      </c>
      <c r="C13" s="12" t="s">
        <v>89</v>
      </c>
      <c r="D13" s="13">
        <v>101898.35600864</v>
      </c>
      <c r="E13" s="13">
        <v>94306.730091220001</v>
      </c>
      <c r="F13" s="13">
        <v>92140.16757012</v>
      </c>
      <c r="G13" s="13">
        <v>87526.240013529998</v>
      </c>
      <c r="H13" s="13">
        <v>84533.261766609998</v>
      </c>
      <c r="I13" s="18"/>
      <c r="J13" s="18"/>
    </row>
    <row r="14" spans="1:10" ht="28" customHeight="1">
      <c r="A14" s="18"/>
      <c r="B14" s="128"/>
      <c r="C14" s="584" t="s">
        <v>104</v>
      </c>
      <c r="D14" s="595"/>
      <c r="E14" s="595"/>
      <c r="F14" s="595"/>
      <c r="G14" s="595"/>
      <c r="H14" s="596"/>
      <c r="I14" s="18"/>
      <c r="J14" s="18"/>
    </row>
    <row r="15" spans="1:10" ht="28" customHeight="1">
      <c r="A15" s="18"/>
      <c r="B15" s="11" t="s">
        <v>105</v>
      </c>
      <c r="C15" s="12" t="s">
        <v>106</v>
      </c>
      <c r="D15" s="14">
        <v>0.19717100000000001</v>
      </c>
      <c r="E15" s="14">
        <v>0.21240999999999999</v>
      </c>
      <c r="F15" s="14">
        <v>0.21624299999999999</v>
      </c>
      <c r="G15" s="14">
        <v>0.226188</v>
      </c>
      <c r="H15" s="14">
        <v>0.23316600000000001</v>
      </c>
      <c r="I15" s="18"/>
      <c r="J15" s="18"/>
    </row>
    <row r="16" spans="1:10" ht="28" customHeight="1">
      <c r="A16" s="18"/>
      <c r="B16" s="11" t="s">
        <v>107</v>
      </c>
      <c r="C16" s="12" t="s">
        <v>108</v>
      </c>
      <c r="D16" s="14">
        <v>0.19717100000000001</v>
      </c>
      <c r="E16" s="14">
        <v>0.21240999999999999</v>
      </c>
      <c r="F16" s="14">
        <v>0.21624299999999999</v>
      </c>
      <c r="G16" s="14">
        <v>0.226188</v>
      </c>
      <c r="H16" s="14">
        <v>0.23316600000000001</v>
      </c>
      <c r="I16" s="18"/>
      <c r="J16" s="18"/>
    </row>
    <row r="17" spans="1:11" ht="28" customHeight="1">
      <c r="A17" s="18"/>
      <c r="B17" s="11" t="s">
        <v>109</v>
      </c>
      <c r="C17" s="12" t="s">
        <v>110</v>
      </c>
      <c r="D17" s="14">
        <v>0.19717100000000001</v>
      </c>
      <c r="E17" s="14">
        <v>0.21240999999999999</v>
      </c>
      <c r="F17" s="14">
        <v>0.21624299999999999</v>
      </c>
      <c r="G17" s="14">
        <v>0.226188</v>
      </c>
      <c r="H17" s="14">
        <v>0.23316600000000001</v>
      </c>
      <c r="I17" s="18"/>
      <c r="J17" s="18"/>
    </row>
    <row r="18" spans="1:11" ht="44.15" customHeight="1">
      <c r="A18" s="18"/>
      <c r="B18" s="128"/>
      <c r="C18" s="584" t="s">
        <v>111</v>
      </c>
      <c r="D18" s="595"/>
      <c r="E18" s="595"/>
      <c r="F18" s="595"/>
      <c r="G18" s="595"/>
      <c r="H18" s="596"/>
      <c r="I18" s="18"/>
      <c r="J18" s="18"/>
    </row>
    <row r="19" spans="1:11" ht="28" customHeight="1">
      <c r="A19" s="18"/>
      <c r="B19" s="11" t="s">
        <v>112</v>
      </c>
      <c r="C19" s="12" t="s">
        <v>113</v>
      </c>
      <c r="D19" s="14">
        <v>3.6699999999999997E-2</v>
      </c>
      <c r="E19" s="14">
        <v>3.6699999999999997E-2</v>
      </c>
      <c r="F19" s="14">
        <v>3.6699999999999997E-2</v>
      </c>
      <c r="G19" s="14">
        <v>3.6699999999999997E-2</v>
      </c>
      <c r="H19" s="14">
        <v>4.8000000000000001E-2</v>
      </c>
      <c r="I19" s="18"/>
      <c r="J19" s="18"/>
    </row>
    <row r="20" spans="1:11" ht="28" customHeight="1">
      <c r="A20" s="18"/>
      <c r="B20" s="11" t="s">
        <v>114</v>
      </c>
      <c r="C20" s="12" t="s">
        <v>115</v>
      </c>
      <c r="D20" s="14">
        <v>2.0600000000000007E-2</v>
      </c>
      <c r="E20" s="14">
        <v>2.0600000000000007E-2</v>
      </c>
      <c r="F20" s="14">
        <v>2.0600000000000007E-2</v>
      </c>
      <c r="G20" s="14">
        <v>2.0600000000000007E-2</v>
      </c>
      <c r="H20" s="14">
        <v>2.6999999999999996E-2</v>
      </c>
      <c r="I20" s="18"/>
      <c r="J20" s="18"/>
    </row>
    <row r="21" spans="1:11" ht="28" customHeight="1">
      <c r="A21" s="18"/>
      <c r="B21" s="11" t="s">
        <v>116</v>
      </c>
      <c r="C21" s="12" t="s">
        <v>117</v>
      </c>
      <c r="D21" s="14">
        <v>2.7499999999999997E-2</v>
      </c>
      <c r="E21" s="14">
        <v>2.7499999999999997E-2</v>
      </c>
      <c r="F21" s="14">
        <v>2.7499999999999997E-2</v>
      </c>
      <c r="G21" s="14">
        <v>2.7499999999999997E-2</v>
      </c>
      <c r="H21" s="14">
        <v>3.5999999999999997E-2</v>
      </c>
      <c r="I21" s="18"/>
      <c r="J21" s="18"/>
    </row>
    <row r="22" spans="1:11" ht="28" customHeight="1">
      <c r="A22" s="18"/>
      <c r="B22" s="11" t="s">
        <v>118</v>
      </c>
      <c r="C22" s="12" t="s">
        <v>119</v>
      </c>
      <c r="D22" s="14">
        <v>0.1167</v>
      </c>
      <c r="E22" s="14">
        <v>0.1167</v>
      </c>
      <c r="F22" s="14">
        <v>0.1167</v>
      </c>
      <c r="G22" s="14">
        <v>0.1167</v>
      </c>
      <c r="H22" s="14">
        <v>0.128</v>
      </c>
      <c r="I22" s="18"/>
      <c r="J22" s="18"/>
    </row>
    <row r="23" spans="1:11" ht="28" customHeight="1">
      <c r="A23" s="18"/>
      <c r="B23" s="128"/>
      <c r="C23" s="584" t="s">
        <v>120</v>
      </c>
      <c r="D23" s="595"/>
      <c r="E23" s="595"/>
      <c r="F23" s="595"/>
      <c r="G23" s="595"/>
      <c r="H23" s="596"/>
      <c r="I23" s="18"/>
      <c r="J23" s="18"/>
    </row>
    <row r="24" spans="1:11" ht="28" customHeight="1">
      <c r="A24" s="18"/>
      <c r="B24" s="11" t="s">
        <v>121</v>
      </c>
      <c r="C24" s="12" t="s">
        <v>122</v>
      </c>
      <c r="D24" s="14">
        <v>2.5000000000000001E-2</v>
      </c>
      <c r="E24" s="14">
        <v>2.4999999999999998E-2</v>
      </c>
      <c r="F24" s="14">
        <v>2.4999999999999998E-2</v>
      </c>
      <c r="G24" s="14">
        <v>2.5000000000000001E-2</v>
      </c>
      <c r="H24" s="14">
        <v>2.5000000000000001E-2</v>
      </c>
      <c r="I24" s="18"/>
      <c r="J24" s="18"/>
    </row>
    <row r="25" spans="1:11" ht="28" customHeight="1">
      <c r="A25" s="18"/>
      <c r="B25" s="11" t="s">
        <v>123</v>
      </c>
      <c r="C25" s="12" t="s">
        <v>124</v>
      </c>
      <c r="D25" s="524" t="s">
        <v>1160</v>
      </c>
      <c r="E25" s="524" t="s">
        <v>1160</v>
      </c>
      <c r="F25" s="524" t="s">
        <v>1160</v>
      </c>
      <c r="G25" s="524" t="s">
        <v>1160</v>
      </c>
      <c r="H25" s="524" t="s">
        <v>1160</v>
      </c>
      <c r="I25" s="18"/>
      <c r="J25" s="18"/>
    </row>
    <row r="26" spans="1:11" ht="28" customHeight="1">
      <c r="A26" s="18"/>
      <c r="B26" s="11" t="s">
        <v>125</v>
      </c>
      <c r="C26" s="12" t="s">
        <v>126</v>
      </c>
      <c r="D26" s="14">
        <v>4.2900000267220639E-4</v>
      </c>
      <c r="E26" s="14">
        <v>3.1799999820789076E-4</v>
      </c>
      <c r="F26" s="14">
        <v>3.2100000227904387E-4</v>
      </c>
      <c r="G26" s="14">
        <v>3.275994375580121E-4</v>
      </c>
      <c r="H26" s="14">
        <v>3.8699999995648969E-4</v>
      </c>
      <c r="I26" s="18"/>
      <c r="J26" s="18"/>
    </row>
    <row r="27" spans="1:11" ht="28" customHeight="1">
      <c r="A27" s="18"/>
      <c r="B27" s="11" t="s">
        <v>127</v>
      </c>
      <c r="C27" s="12" t="s">
        <v>128</v>
      </c>
      <c r="D27" s="524" t="s">
        <v>1160</v>
      </c>
      <c r="E27" s="524" t="s">
        <v>1160</v>
      </c>
      <c r="F27" s="524" t="s">
        <v>1160</v>
      </c>
      <c r="G27" s="524" t="s">
        <v>1160</v>
      </c>
      <c r="H27" s="524" t="s">
        <v>1160</v>
      </c>
      <c r="I27" s="18"/>
      <c r="J27" s="18"/>
    </row>
    <row r="28" spans="1:11" ht="28" customHeight="1">
      <c r="A28" s="18"/>
      <c r="B28" s="11" t="s">
        <v>129</v>
      </c>
      <c r="C28" s="12" t="s">
        <v>130</v>
      </c>
      <c r="D28" s="524" t="s">
        <v>1160</v>
      </c>
      <c r="E28" s="524" t="s">
        <v>1160</v>
      </c>
      <c r="F28" s="524" t="s">
        <v>1160</v>
      </c>
      <c r="G28" s="524" t="s">
        <v>1160</v>
      </c>
      <c r="H28" s="524" t="s">
        <v>1160</v>
      </c>
      <c r="I28" s="18"/>
      <c r="J28" s="18"/>
    </row>
    <row r="29" spans="1:11" ht="28" customHeight="1">
      <c r="A29" s="18"/>
      <c r="B29" s="11" t="s">
        <v>131</v>
      </c>
      <c r="C29" s="12" t="s">
        <v>132</v>
      </c>
      <c r="D29" s="524" t="s">
        <v>1160</v>
      </c>
      <c r="E29" s="524" t="s">
        <v>1160</v>
      </c>
      <c r="F29" s="524" t="s">
        <v>1160</v>
      </c>
      <c r="G29" s="524" t="s">
        <v>1160</v>
      </c>
      <c r="H29" s="524" t="s">
        <v>1160</v>
      </c>
      <c r="I29" s="18"/>
      <c r="J29" s="18"/>
    </row>
    <row r="30" spans="1:11" ht="28" customHeight="1">
      <c r="A30" s="18"/>
      <c r="B30" s="11" t="s">
        <v>133</v>
      </c>
      <c r="C30" s="12" t="s">
        <v>134</v>
      </c>
      <c r="D30" s="14">
        <v>2.542900000271146E-2</v>
      </c>
      <c r="E30" s="14">
        <v>2.5317999998202591E-2</v>
      </c>
      <c r="F30" s="14">
        <v>2.5321000002246487E-2</v>
      </c>
      <c r="G30" s="14">
        <v>2.5327599437578008E-2</v>
      </c>
      <c r="H30" s="14">
        <v>2.5387000000012681E-2</v>
      </c>
      <c r="I30" s="18"/>
      <c r="J30" s="18"/>
    </row>
    <row r="31" spans="1:11" ht="28" customHeight="1">
      <c r="A31" s="18"/>
      <c r="B31" s="11" t="s">
        <v>135</v>
      </c>
      <c r="C31" s="12" t="s">
        <v>136</v>
      </c>
      <c r="D31" s="14">
        <v>0.14212900000000001</v>
      </c>
      <c r="E31" s="14">
        <v>0.14201800000000001</v>
      </c>
      <c r="F31" s="14">
        <v>0.14202100000000001</v>
      </c>
      <c r="G31" s="14">
        <v>0.14202799999999999</v>
      </c>
      <c r="H31" s="14">
        <v>0.153387</v>
      </c>
      <c r="I31" s="18"/>
      <c r="J31" s="18"/>
    </row>
    <row r="32" spans="1:11" ht="28" customHeight="1">
      <c r="A32" s="18"/>
      <c r="B32" s="11" t="s">
        <v>137</v>
      </c>
      <c r="C32" s="12" t="s">
        <v>138</v>
      </c>
      <c r="D32" s="14">
        <v>8.0295701721686707E-2</v>
      </c>
      <c r="E32" s="14">
        <v>9.5295425801606645E-2</v>
      </c>
      <c r="F32" s="14">
        <v>9.9294371187652539E-2</v>
      </c>
      <c r="G32" s="14">
        <v>0.10899588510285928</v>
      </c>
      <c r="H32" s="525">
        <f>10.5%</f>
        <v>0.105</v>
      </c>
      <c r="I32" s="18"/>
      <c r="J32" s="18"/>
      <c r="K32" s="54"/>
    </row>
    <row r="33" spans="1:10" ht="28" customHeight="1">
      <c r="A33" s="18"/>
      <c r="B33" s="128"/>
      <c r="C33" s="584" t="s">
        <v>139</v>
      </c>
      <c r="D33" s="595"/>
      <c r="E33" s="595"/>
      <c r="F33" s="595"/>
      <c r="G33" s="595"/>
      <c r="H33" s="596"/>
      <c r="I33" s="18"/>
      <c r="J33" s="18"/>
    </row>
    <row r="34" spans="1:10" ht="28" customHeight="1">
      <c r="A34" s="18"/>
      <c r="B34" s="11" t="s">
        <v>140</v>
      </c>
      <c r="C34" s="12" t="s">
        <v>141</v>
      </c>
      <c r="D34" s="13">
        <v>236333</v>
      </c>
      <c r="E34" s="13">
        <v>217390.56416899999</v>
      </c>
      <c r="F34" s="13">
        <f>215198435226/1000000</f>
        <v>215198.435226</v>
      </c>
      <c r="G34" s="13">
        <f>203277872735/1000000</f>
        <v>203277.87273500001</v>
      </c>
      <c r="H34" s="13">
        <f>211607510284/1000000</f>
        <v>211607.51028399999</v>
      </c>
      <c r="I34" s="18"/>
      <c r="J34" s="18"/>
    </row>
    <row r="35" spans="1:10" ht="28" customHeight="1">
      <c r="A35" s="18"/>
      <c r="B35" s="11" t="s">
        <v>142</v>
      </c>
      <c r="C35" s="12" t="s">
        <v>143</v>
      </c>
      <c r="D35" s="14">
        <v>8.5010000000000002E-2</v>
      </c>
      <c r="E35" s="14">
        <v>9.1999999999999998E-2</v>
      </c>
      <c r="F35" s="14">
        <v>9.2588000000000004E-2</v>
      </c>
      <c r="G35" s="14">
        <v>9.7391000000000005E-2</v>
      </c>
      <c r="H35" s="14">
        <v>9.3146000000000007E-2</v>
      </c>
      <c r="I35" s="18"/>
      <c r="J35" s="18"/>
    </row>
    <row r="36" spans="1:10" ht="28" customHeight="1">
      <c r="A36" s="18"/>
      <c r="B36" s="128"/>
      <c r="C36" s="584" t="s">
        <v>144</v>
      </c>
      <c r="D36" s="595"/>
      <c r="E36" s="595"/>
      <c r="F36" s="595"/>
      <c r="G36" s="595"/>
      <c r="H36" s="596"/>
      <c r="I36" s="18"/>
      <c r="J36" s="18"/>
    </row>
    <row r="37" spans="1:10" ht="28" customHeight="1">
      <c r="A37" s="18"/>
      <c r="B37" s="11" t="s">
        <v>145</v>
      </c>
      <c r="C37" s="12" t="s">
        <v>146</v>
      </c>
      <c r="D37" s="524" t="s">
        <v>1160</v>
      </c>
      <c r="E37" s="524" t="s">
        <v>1160</v>
      </c>
      <c r="F37" s="524" t="s">
        <v>1160</v>
      </c>
      <c r="G37" s="524" t="s">
        <v>1160</v>
      </c>
      <c r="H37" s="524" t="s">
        <v>1160</v>
      </c>
      <c r="I37" s="18"/>
      <c r="J37" s="18"/>
    </row>
    <row r="38" spans="1:10" ht="28" customHeight="1">
      <c r="A38" s="18"/>
      <c r="B38" s="11" t="s">
        <v>147</v>
      </c>
      <c r="C38" s="12" t="s">
        <v>115</v>
      </c>
      <c r="D38" s="524" t="s">
        <v>1160</v>
      </c>
      <c r="E38" s="524" t="s">
        <v>1160</v>
      </c>
      <c r="F38" s="524" t="s">
        <v>1160</v>
      </c>
      <c r="G38" s="524" t="s">
        <v>1160</v>
      </c>
      <c r="H38" s="524" t="s">
        <v>1160</v>
      </c>
      <c r="I38" s="18"/>
      <c r="J38" s="18"/>
    </row>
    <row r="39" spans="1:10" ht="28" customHeight="1">
      <c r="A39" s="18"/>
      <c r="B39" s="11" t="s">
        <v>148</v>
      </c>
      <c r="C39" s="12" t="s">
        <v>149</v>
      </c>
      <c r="D39" s="14">
        <v>0.03</v>
      </c>
      <c r="E39" s="14">
        <v>0.03</v>
      </c>
      <c r="F39" s="14">
        <v>0.03</v>
      </c>
      <c r="G39" s="14">
        <v>0.03</v>
      </c>
      <c r="H39" s="14">
        <v>0.03</v>
      </c>
      <c r="I39" s="18"/>
      <c r="J39" s="18"/>
    </row>
    <row r="40" spans="1:10" ht="28" customHeight="1">
      <c r="A40" s="18"/>
      <c r="B40" s="128"/>
      <c r="C40" s="584" t="s">
        <v>150</v>
      </c>
      <c r="D40" s="595"/>
      <c r="E40" s="595"/>
      <c r="F40" s="595"/>
      <c r="G40" s="595"/>
      <c r="H40" s="596"/>
      <c r="I40" s="18"/>
      <c r="J40" s="18"/>
    </row>
    <row r="41" spans="1:10" ht="28" customHeight="1">
      <c r="A41" s="18"/>
      <c r="B41" s="11" t="s">
        <v>151</v>
      </c>
      <c r="C41" s="38" t="s">
        <v>152</v>
      </c>
      <c r="D41" s="524" t="s">
        <v>1160</v>
      </c>
      <c r="E41" s="524" t="s">
        <v>1160</v>
      </c>
      <c r="F41" s="524" t="s">
        <v>1160</v>
      </c>
      <c r="G41" s="524" t="s">
        <v>1160</v>
      </c>
      <c r="H41" s="524" t="s">
        <v>1160</v>
      </c>
      <c r="I41" s="18"/>
      <c r="J41" s="18"/>
    </row>
    <row r="42" spans="1:10" ht="28" customHeight="1">
      <c r="A42" s="18"/>
      <c r="B42" s="11" t="s">
        <v>153</v>
      </c>
      <c r="C42" s="38" t="s">
        <v>154</v>
      </c>
      <c r="D42" s="14">
        <v>0.03</v>
      </c>
      <c r="E42" s="14">
        <v>0.03</v>
      </c>
      <c r="F42" s="14">
        <v>0.03</v>
      </c>
      <c r="G42" s="14">
        <v>0.03</v>
      </c>
      <c r="H42" s="14">
        <v>0.03</v>
      </c>
      <c r="I42" s="18"/>
      <c r="J42" s="18"/>
    </row>
    <row r="43" spans="1:10" ht="28" customHeight="1">
      <c r="A43" s="18"/>
      <c r="B43" s="128"/>
      <c r="C43" s="584" t="s">
        <v>1220</v>
      </c>
      <c r="D43" s="595"/>
      <c r="E43" s="595"/>
      <c r="F43" s="595"/>
      <c r="G43" s="595"/>
      <c r="H43" s="596"/>
      <c r="I43" s="18"/>
      <c r="J43" s="18"/>
    </row>
    <row r="44" spans="1:10" ht="28" customHeight="1">
      <c r="A44" s="18"/>
      <c r="B44" s="11" t="s">
        <v>155</v>
      </c>
      <c r="C44" s="12" t="s">
        <v>156</v>
      </c>
      <c r="D44" s="13">
        <v>53941.887585877499</v>
      </c>
      <c r="E44" s="13">
        <v>54611.99943652915</v>
      </c>
      <c r="F44" s="13">
        <v>56091.316797576663</v>
      </c>
      <c r="G44" s="13">
        <v>55659.950520165839</v>
      </c>
      <c r="H44" s="13">
        <v>56556.233699897501</v>
      </c>
      <c r="I44" s="18"/>
      <c r="J44" s="18"/>
    </row>
    <row r="45" spans="1:10" ht="28" customHeight="1">
      <c r="A45" s="18"/>
      <c r="B45" s="12" t="s">
        <v>157</v>
      </c>
      <c r="C45" s="12" t="s">
        <v>158</v>
      </c>
      <c r="D45" s="13">
        <v>21145.671350181176</v>
      </c>
      <c r="E45" s="13">
        <v>20556.298149291171</v>
      </c>
      <c r="F45" s="13">
        <v>21162.24491905568</v>
      </c>
      <c r="G45" s="13">
        <v>20367.950093580741</v>
      </c>
      <c r="H45" s="13">
        <v>21940.561125702243</v>
      </c>
      <c r="I45" s="18"/>
      <c r="J45" s="18"/>
    </row>
    <row r="46" spans="1:10" ht="28" customHeight="1">
      <c r="A46" s="18"/>
      <c r="B46" s="12" t="s">
        <v>159</v>
      </c>
      <c r="C46" s="12" t="s">
        <v>160</v>
      </c>
      <c r="D46" s="13">
        <v>14183.87762928235</v>
      </c>
      <c r="E46" s="13">
        <v>13211.861329880401</v>
      </c>
      <c r="F46" s="13">
        <v>12228.416139388524</v>
      </c>
      <c r="G46" s="13">
        <v>12092.319227587803</v>
      </c>
      <c r="H46" s="13">
        <v>11409.955402623731</v>
      </c>
      <c r="I46" s="18"/>
      <c r="J46" s="18"/>
    </row>
    <row r="47" spans="1:10" ht="28" customHeight="1">
      <c r="A47" s="18"/>
      <c r="B47" s="11" t="s">
        <v>161</v>
      </c>
      <c r="C47" s="12" t="s">
        <v>162</v>
      </c>
      <c r="D47" s="13">
        <v>8475.1970258572146</v>
      </c>
      <c r="E47" s="13">
        <v>8781.2740743912655</v>
      </c>
      <c r="F47" s="13">
        <v>10087.247801024967</v>
      </c>
      <c r="G47" s="13">
        <v>9793.7774576178017</v>
      </c>
      <c r="H47" s="13">
        <v>10954.473312776636</v>
      </c>
      <c r="I47" s="18"/>
      <c r="J47" s="18"/>
    </row>
    <row r="48" spans="1:10" ht="28" customHeight="1">
      <c r="A48" s="18"/>
      <c r="B48" s="11" t="s">
        <v>163</v>
      </c>
      <c r="C48" s="12" t="s">
        <v>164</v>
      </c>
      <c r="D48" s="14">
        <v>8.3590920000000004</v>
      </c>
      <c r="E48" s="14">
        <v>8.2094329999999989</v>
      </c>
      <c r="F48" s="14">
        <v>6.9513865000000008</v>
      </c>
      <c r="G48" s="14">
        <v>7.2330538333333338</v>
      </c>
      <c r="H48" s="14">
        <v>6.3655212500000005</v>
      </c>
      <c r="I48" s="18"/>
      <c r="J48" s="18"/>
    </row>
    <row r="49" spans="1:10" ht="28" customHeight="1">
      <c r="A49" s="18"/>
      <c r="B49" s="128"/>
      <c r="C49" s="584" t="s">
        <v>165</v>
      </c>
      <c r="D49" s="589"/>
      <c r="E49" s="589"/>
      <c r="F49" s="589"/>
      <c r="G49" s="589"/>
      <c r="H49" s="590"/>
      <c r="I49" s="18"/>
      <c r="J49" s="18"/>
    </row>
    <row r="50" spans="1:10" ht="28" customHeight="1">
      <c r="A50" s="18"/>
      <c r="B50" s="11" t="s">
        <v>166</v>
      </c>
      <c r="C50" s="12" t="s">
        <v>167</v>
      </c>
      <c r="D50" s="13">
        <v>232838.96604804599</v>
      </c>
      <c r="E50" s="13">
        <v>248915.295914858</v>
      </c>
      <c r="F50" s="13">
        <f>245924926474.55/1000000</f>
        <v>245924.92647454998</v>
      </c>
      <c r="G50" s="13">
        <f>241450217100.645/1000000</f>
        <v>241450.21710064498</v>
      </c>
      <c r="H50" s="13">
        <f>240594092371.863/1000000</f>
        <v>240594.09237186299</v>
      </c>
      <c r="I50" s="18"/>
      <c r="J50" s="18"/>
    </row>
    <row r="51" spans="1:10" ht="28" customHeight="1">
      <c r="A51" s="18"/>
      <c r="B51" s="11" t="s">
        <v>168</v>
      </c>
      <c r="C51" s="12" t="s">
        <v>169</v>
      </c>
      <c r="D51" s="13">
        <v>190105.22225015701</v>
      </c>
      <c r="E51" s="13">
        <v>177006.10823912479</v>
      </c>
      <c r="F51" s="13">
        <f>176368150372.549/1000000</f>
        <v>176368.15037254902</v>
      </c>
      <c r="G51" s="13">
        <f>171141233895.09/1000000</f>
        <v>171141.23389509</v>
      </c>
      <c r="H51" s="13">
        <f>166879793158.187/1000000</f>
        <v>166879.79315818701</v>
      </c>
      <c r="I51" s="18"/>
      <c r="J51" s="18"/>
    </row>
    <row r="52" spans="1:10" ht="28" customHeight="1">
      <c r="A52" s="18"/>
      <c r="B52" s="11" t="s">
        <v>170</v>
      </c>
      <c r="C52" s="12" t="s">
        <v>171</v>
      </c>
      <c r="D52" s="14">
        <v>1.2247889999999999</v>
      </c>
      <c r="E52" s="14">
        <v>1.4062520000000001</v>
      </c>
      <c r="F52" s="14">
        <v>1.3943829999999999</v>
      </c>
      <c r="G52" s="14">
        <v>1.4108240000000001</v>
      </c>
      <c r="H52" s="14">
        <v>1.4417199999999999</v>
      </c>
      <c r="I52" s="18"/>
      <c r="J52" s="18"/>
    </row>
    <row r="53" spans="1:10" ht="28" customHeight="1">
      <c r="A53" s="18"/>
      <c r="B53" s="18" t="s">
        <v>1221</v>
      </c>
      <c r="C53" s="18"/>
      <c r="D53" s="18"/>
      <c r="E53" s="18"/>
      <c r="F53" s="18"/>
      <c r="G53" s="18"/>
      <c r="H53" s="18"/>
      <c r="I53" s="18"/>
      <c r="J53" s="18"/>
    </row>
    <row r="54" spans="1:10" ht="28" customHeight="1">
      <c r="A54" s="18"/>
      <c r="B54" s="141"/>
      <c r="C54" s="18"/>
      <c r="D54" s="18"/>
      <c r="E54" s="18"/>
      <c r="F54" s="18"/>
      <c r="G54" s="18"/>
      <c r="H54" s="18"/>
      <c r="I54" s="18"/>
      <c r="J54" s="18"/>
    </row>
    <row r="55" spans="1:10" s="20" customFormat="1" ht="28" customHeight="1">
      <c r="B55" s="171"/>
    </row>
    <row r="56" spans="1:10" ht="28" customHeight="1"/>
    <row r="57" spans="1:10">
      <c r="D57" s="55"/>
    </row>
  </sheetData>
  <mergeCells count="11">
    <mergeCell ref="C33:H33"/>
    <mergeCell ref="C36:H36"/>
    <mergeCell ref="C40:H40"/>
    <mergeCell ref="C43:H43"/>
    <mergeCell ref="C49:H49"/>
    <mergeCell ref="C23:H23"/>
    <mergeCell ref="B3:D3"/>
    <mergeCell ref="C8:H8"/>
    <mergeCell ref="C12:H12"/>
    <mergeCell ref="C14:H14"/>
    <mergeCell ref="C18:H1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ColWidth="9.15234375" defaultRowHeight="12.9"/>
  <cols>
    <col min="1" max="1" width="8.15234375" style="24" customWidth="1"/>
    <col min="2" max="2" width="15" style="547" customWidth="1"/>
    <col min="3" max="3" width="79.53515625" style="24" customWidth="1"/>
    <col min="4" max="4" width="26" style="24" customWidth="1"/>
    <col min="5" max="5" width="25.53515625" style="24" customWidth="1"/>
    <col min="6" max="6" width="8.15234375" style="24" customWidth="1"/>
    <col min="7" max="16384" width="9.15234375" style="24"/>
  </cols>
  <sheetData>
    <row r="1" spans="1:6" s="385" customFormat="1" ht="16" customHeight="1">
      <c r="A1" s="386" t="s">
        <v>1145</v>
      </c>
      <c r="B1" s="543"/>
      <c r="C1" s="386"/>
      <c r="D1" s="387"/>
      <c r="E1" s="84"/>
    </row>
    <row r="2" spans="1:6" ht="16" customHeight="1">
      <c r="A2" s="18"/>
      <c r="B2" s="544"/>
      <c r="C2" s="18"/>
      <c r="D2" s="18"/>
      <c r="E2" s="18"/>
      <c r="F2" s="18"/>
    </row>
    <row r="3" spans="1:6" s="63" customFormat="1" ht="20.6">
      <c r="A3" s="540"/>
      <c r="B3" s="601" t="s">
        <v>1199</v>
      </c>
      <c r="C3" s="597"/>
      <c r="D3" s="597"/>
      <c r="E3" s="597"/>
      <c r="F3" s="540"/>
    </row>
    <row r="4" spans="1:6" ht="14.15" customHeight="1">
      <c r="A4" s="18"/>
      <c r="B4" s="544"/>
      <c r="C4" s="18"/>
      <c r="D4" s="18"/>
      <c r="E4" s="18"/>
      <c r="F4" s="18"/>
    </row>
    <row r="5" spans="1:6" ht="14.15" customHeight="1">
      <c r="A5" s="18"/>
      <c r="B5" s="544"/>
      <c r="C5" s="18"/>
      <c r="D5" s="18" t="s">
        <v>87</v>
      </c>
      <c r="E5" s="18" t="s">
        <v>87</v>
      </c>
      <c r="F5" s="18"/>
    </row>
    <row r="6" spans="1:6" ht="43.75">
      <c r="A6" s="18"/>
      <c r="B6" s="545" t="s">
        <v>1217</v>
      </c>
      <c r="C6" s="193"/>
      <c r="D6" s="548" t="s">
        <v>1200</v>
      </c>
      <c r="E6" s="549" t="s">
        <v>1200</v>
      </c>
      <c r="F6" s="18"/>
    </row>
    <row r="7" spans="1:6" ht="28" customHeight="1">
      <c r="A7" s="18"/>
      <c r="B7" s="360"/>
      <c r="C7" s="360"/>
      <c r="D7" s="361" t="s">
        <v>1193</v>
      </c>
      <c r="E7" s="361" t="s">
        <v>1196</v>
      </c>
      <c r="F7" s="18"/>
    </row>
    <row r="8" spans="1:6" ht="28" customHeight="1">
      <c r="A8" s="18"/>
      <c r="B8" s="599" t="s">
        <v>1209</v>
      </c>
      <c r="C8" s="600"/>
      <c r="D8" s="600"/>
      <c r="E8" s="600"/>
      <c r="F8" s="303"/>
    </row>
    <row r="9" spans="1:6" ht="28" customHeight="1">
      <c r="A9" s="18"/>
      <c r="B9" s="12">
        <v>1</v>
      </c>
      <c r="C9" s="12" t="s">
        <v>1201</v>
      </c>
      <c r="D9" s="130">
        <v>45956</v>
      </c>
      <c r="E9" s="130">
        <v>53799</v>
      </c>
      <c r="F9" s="18"/>
    </row>
    <row r="10" spans="1:6" ht="28" customHeight="1">
      <c r="A10" s="18"/>
      <c r="B10" s="546" t="s">
        <v>1202</v>
      </c>
      <c r="C10" s="12" t="s">
        <v>1203</v>
      </c>
      <c r="D10" s="130">
        <v>20091</v>
      </c>
      <c r="E10" s="130">
        <v>19925</v>
      </c>
      <c r="F10" s="18"/>
    </row>
    <row r="11" spans="1:6" ht="28" customHeight="1">
      <c r="A11" s="18"/>
      <c r="B11" s="546">
        <v>2</v>
      </c>
      <c r="C11" s="12" t="s">
        <v>1204</v>
      </c>
      <c r="D11" s="130">
        <v>101898</v>
      </c>
      <c r="E11" s="130">
        <v>92140</v>
      </c>
      <c r="F11" s="18"/>
    </row>
    <row r="12" spans="1:6" ht="28" customHeight="1">
      <c r="A12" s="18"/>
      <c r="B12" s="546">
        <v>3</v>
      </c>
      <c r="C12" s="12" t="s">
        <v>1205</v>
      </c>
      <c r="D12" s="136">
        <v>0.45100000000000001</v>
      </c>
      <c r="E12" s="136">
        <v>0.58389999999999997</v>
      </c>
      <c r="F12" s="18"/>
    </row>
    <row r="13" spans="1:6" ht="28" customHeight="1">
      <c r="A13" s="18"/>
      <c r="B13" s="546" t="s">
        <v>637</v>
      </c>
      <c r="C13" s="12" t="s">
        <v>1203</v>
      </c>
      <c r="D13" s="136">
        <v>0.19719999999999999</v>
      </c>
      <c r="E13" s="136">
        <v>0.2162</v>
      </c>
      <c r="F13" s="18"/>
    </row>
    <row r="14" spans="1:6" ht="28" customHeight="1">
      <c r="A14" s="18"/>
      <c r="B14" s="546">
        <v>4</v>
      </c>
      <c r="C14" s="12" t="s">
        <v>1206</v>
      </c>
      <c r="D14" s="130">
        <v>236333</v>
      </c>
      <c r="E14" s="539">
        <v>215198</v>
      </c>
      <c r="F14" s="18"/>
    </row>
    <row r="15" spans="1:6" ht="28" customHeight="1">
      <c r="A15" s="18"/>
      <c r="B15" s="546">
        <v>5</v>
      </c>
      <c r="C15" s="12" t="s">
        <v>1207</v>
      </c>
      <c r="D15" s="136">
        <v>0.19450000000000001</v>
      </c>
      <c r="E15" s="136">
        <v>0.25</v>
      </c>
      <c r="F15" s="18"/>
    </row>
    <row r="16" spans="1:6" ht="28" customHeight="1">
      <c r="A16" s="18"/>
      <c r="B16" s="546" t="s">
        <v>641</v>
      </c>
      <c r="C16" s="12" t="s">
        <v>1208</v>
      </c>
      <c r="D16" s="136">
        <v>8.5000000000000006E-2</v>
      </c>
      <c r="E16" s="136">
        <v>9.2600000000000002E-2</v>
      </c>
      <c r="F16" s="18"/>
    </row>
    <row r="17" spans="1:10" ht="28" customHeight="1">
      <c r="A17" s="18"/>
      <c r="B17" s="602" t="s">
        <v>1210</v>
      </c>
      <c r="C17" s="603"/>
      <c r="D17" s="603"/>
      <c r="E17" s="603"/>
      <c r="F17" s="303"/>
    </row>
    <row r="18" spans="1:10" ht="28" customHeight="1">
      <c r="A18" s="18"/>
      <c r="B18" s="546" t="s">
        <v>1044</v>
      </c>
      <c r="C18" s="12" t="s">
        <v>1211</v>
      </c>
      <c r="D18" s="136">
        <v>0.13500000000000001</v>
      </c>
      <c r="E18" s="136" t="s">
        <v>1160</v>
      </c>
      <c r="F18" s="18"/>
    </row>
    <row r="19" spans="1:10" ht="28" customHeight="1">
      <c r="A19" s="18"/>
      <c r="B19" s="546" t="s">
        <v>1048</v>
      </c>
      <c r="C19" s="12" t="s">
        <v>1212</v>
      </c>
      <c r="D19" s="136">
        <v>0.05</v>
      </c>
      <c r="E19" s="136" t="s">
        <v>1160</v>
      </c>
      <c r="F19" s="18"/>
    </row>
    <row r="20" spans="1:10" ht="28" customHeight="1">
      <c r="A20" s="18"/>
      <c r="B20" s="18"/>
      <c r="C20" s="18"/>
      <c r="D20" s="18"/>
      <c r="E20" s="18"/>
      <c r="F20" s="18"/>
      <c r="G20" s="18"/>
      <c r="H20" s="18"/>
      <c r="I20" s="18"/>
      <c r="J20" s="18"/>
    </row>
    <row r="21" spans="1:10" ht="28" customHeight="1">
      <c r="A21" s="18"/>
      <c r="B21" s="141" t="s">
        <v>838</v>
      </c>
      <c r="C21" s="18" t="s">
        <v>1213</v>
      </c>
      <c r="D21" s="18"/>
      <c r="E21" s="18"/>
      <c r="F21" s="18"/>
      <c r="G21" s="18"/>
      <c r="H21" s="18"/>
      <c r="I21" s="18"/>
      <c r="J21" s="18"/>
    </row>
  </sheetData>
  <mergeCells count="3">
    <mergeCell ref="B8:E8"/>
    <mergeCell ref="B3:E3"/>
    <mergeCell ref="B17:E1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zoomScaleNormal="100" workbookViewId="0"/>
  </sheetViews>
  <sheetFormatPr defaultColWidth="9.15234375" defaultRowHeight="12.9"/>
  <cols>
    <col min="1" max="1" width="8.15234375" style="24" customWidth="1"/>
    <col min="2" max="2" width="7.84375" style="24" customWidth="1"/>
    <col min="3" max="3" width="16.3828125" style="24" customWidth="1"/>
    <col min="4" max="4" width="21.53515625" style="24" customWidth="1"/>
    <col min="5" max="5" width="21.3828125" style="24" customWidth="1"/>
    <col min="6" max="6" width="24.3828125" style="24" customWidth="1"/>
    <col min="7" max="7" width="23.15234375" style="24" customWidth="1"/>
    <col min="8" max="8" width="24.53515625" style="24" customWidth="1"/>
    <col min="9" max="9" width="24.15234375" style="24" customWidth="1"/>
    <col min="10" max="10" width="21.53515625" style="24" customWidth="1"/>
    <col min="11" max="11" width="28.84375" style="24" customWidth="1"/>
    <col min="12" max="12" width="28.3828125" style="24" customWidth="1"/>
    <col min="13" max="13" width="22.53515625" style="24" customWidth="1"/>
    <col min="14" max="14" width="17.3828125" style="24" customWidth="1"/>
    <col min="15" max="15" width="23.53515625" style="24" customWidth="1"/>
    <col min="16" max="16" width="15" style="24" customWidth="1"/>
    <col min="17" max="17" width="23.53515625" style="24" bestFit="1" customWidth="1"/>
    <col min="18" max="18" width="12.15234375" style="24" bestFit="1" customWidth="1"/>
    <col min="19" max="16384" width="9.15234375" style="24"/>
  </cols>
  <sheetData>
    <row r="1" spans="1:20" s="385" customFormat="1" ht="16" customHeight="1">
      <c r="A1" s="386" t="s">
        <v>1145</v>
      </c>
      <c r="B1" s="386"/>
      <c r="C1" s="386"/>
      <c r="D1" s="387"/>
      <c r="E1" s="84"/>
      <c r="F1" s="388"/>
      <c r="G1" s="388"/>
    </row>
    <row r="2" spans="1:20" ht="14.15" customHeight="1">
      <c r="A2" s="18"/>
      <c r="B2" s="18"/>
      <c r="C2" s="18"/>
      <c r="D2" s="18"/>
      <c r="E2" s="18"/>
      <c r="F2" s="18"/>
      <c r="G2" s="18"/>
      <c r="H2" s="18"/>
      <c r="I2" s="18"/>
      <c r="J2" s="18"/>
      <c r="K2" s="18"/>
      <c r="L2" s="18"/>
      <c r="M2" s="18"/>
      <c r="N2" s="18"/>
      <c r="O2" s="18"/>
      <c r="P2" s="18"/>
      <c r="Q2" s="56"/>
    </row>
    <row r="3" spans="1:20" ht="20.6">
      <c r="A3" s="18"/>
      <c r="B3" s="582" t="s">
        <v>1108</v>
      </c>
      <c r="C3" s="583"/>
      <c r="D3" s="583"/>
      <c r="E3" s="583"/>
      <c r="F3" s="583"/>
      <c r="G3" s="583"/>
      <c r="H3" s="583"/>
      <c r="I3" s="583"/>
      <c r="J3" s="18"/>
      <c r="K3" s="18"/>
      <c r="L3" s="18"/>
      <c r="M3" s="18"/>
      <c r="N3" s="18"/>
      <c r="O3" s="18"/>
      <c r="P3" s="18"/>
      <c r="Q3" s="18"/>
      <c r="R3" s="18"/>
      <c r="S3" s="18"/>
      <c r="T3" s="18"/>
    </row>
    <row r="4" spans="1:20" ht="14.15" customHeight="1">
      <c r="A4" s="18"/>
      <c r="B4" s="18"/>
      <c r="C4" s="302"/>
      <c r="D4" s="302"/>
      <c r="E4" s="302"/>
      <c r="F4" s="302"/>
      <c r="G4" s="302"/>
      <c r="H4" s="302"/>
      <c r="I4" s="302"/>
      <c r="J4" s="302"/>
      <c r="K4" s="302"/>
      <c r="L4" s="302"/>
      <c r="M4" s="302"/>
      <c r="N4" s="302"/>
      <c r="O4" s="302"/>
      <c r="P4" s="302"/>
      <c r="Q4" s="18"/>
    </row>
    <row r="5" spans="1:20" ht="14.15" customHeight="1">
      <c r="A5" s="18"/>
      <c r="B5" s="18"/>
      <c r="C5" s="18"/>
      <c r="D5" s="18"/>
      <c r="E5" s="18"/>
      <c r="F5" s="18"/>
      <c r="G5" s="18"/>
      <c r="H5" s="18"/>
      <c r="I5" s="18"/>
      <c r="J5" s="18"/>
      <c r="K5" s="18"/>
      <c r="L5" s="18"/>
      <c r="M5" s="18"/>
      <c r="N5" s="18"/>
      <c r="O5" s="18"/>
      <c r="P5" s="18"/>
      <c r="Q5" s="18"/>
    </row>
    <row r="6" spans="1:20" ht="14.15" customHeight="1">
      <c r="A6" s="18"/>
      <c r="B6" s="354" t="s">
        <v>173</v>
      </c>
      <c r="C6" s="356"/>
      <c r="D6" s="195" t="s">
        <v>87</v>
      </c>
      <c r="E6" s="196" t="s">
        <v>94</v>
      </c>
      <c r="F6" s="196" t="s">
        <v>95</v>
      </c>
      <c r="G6" s="196" t="s">
        <v>96</v>
      </c>
      <c r="H6" s="196" t="s">
        <v>97</v>
      </c>
      <c r="I6" s="196" t="s">
        <v>220</v>
      </c>
      <c r="J6" s="196" t="s">
        <v>221</v>
      </c>
      <c r="K6" s="196" t="s">
        <v>222</v>
      </c>
      <c r="L6" s="196" t="s">
        <v>447</v>
      </c>
      <c r="M6" s="196" t="s">
        <v>448</v>
      </c>
      <c r="N6" s="196" t="s">
        <v>449</v>
      </c>
      <c r="O6" s="196" t="s">
        <v>450</v>
      </c>
      <c r="P6" s="196" t="s">
        <v>451</v>
      </c>
      <c r="Q6" s="18"/>
    </row>
    <row r="7" spans="1:20" ht="14.15" customHeight="1">
      <c r="A7" s="18"/>
      <c r="B7" s="352"/>
      <c r="C7" s="353"/>
      <c r="D7" s="604" t="s">
        <v>502</v>
      </c>
      <c r="E7" s="605"/>
      <c r="F7" s="606" t="s">
        <v>503</v>
      </c>
      <c r="G7" s="605"/>
      <c r="H7" s="197" t="s">
        <v>504</v>
      </c>
      <c r="I7" s="197" t="s">
        <v>505</v>
      </c>
      <c r="J7" s="607" t="s">
        <v>506</v>
      </c>
      <c r="K7" s="608"/>
      <c r="L7" s="608"/>
      <c r="M7" s="198"/>
      <c r="N7" s="199" t="s">
        <v>507</v>
      </c>
      <c r="O7" s="197" t="s">
        <v>506</v>
      </c>
      <c r="P7" s="197" t="s">
        <v>508</v>
      </c>
      <c r="Q7" s="18"/>
    </row>
    <row r="8" spans="1:20" ht="45" customHeight="1">
      <c r="A8" s="18"/>
      <c r="B8" s="355"/>
      <c r="C8" s="357"/>
      <c r="D8" s="200" t="s">
        <v>509</v>
      </c>
      <c r="E8" s="201" t="s">
        <v>510</v>
      </c>
      <c r="F8" s="201" t="s">
        <v>511</v>
      </c>
      <c r="G8" s="201" t="s">
        <v>512</v>
      </c>
      <c r="H8" s="201" t="s">
        <v>513</v>
      </c>
      <c r="I8" s="202"/>
      <c r="J8" s="201" t="s">
        <v>514</v>
      </c>
      <c r="K8" s="201" t="s">
        <v>515</v>
      </c>
      <c r="L8" s="201" t="s">
        <v>516</v>
      </c>
      <c r="M8" s="203" t="s">
        <v>517</v>
      </c>
      <c r="N8" s="204" t="s">
        <v>518</v>
      </c>
      <c r="O8" s="205" t="s">
        <v>1139</v>
      </c>
      <c r="P8" s="205" t="s">
        <v>519</v>
      </c>
      <c r="Q8" s="18"/>
    </row>
    <row r="9" spans="1:20" ht="29.15" customHeight="1">
      <c r="A9" s="18"/>
      <c r="B9" s="176" t="s">
        <v>379</v>
      </c>
      <c r="C9" s="177" t="s">
        <v>520</v>
      </c>
      <c r="D9" s="53"/>
      <c r="E9" s="53"/>
      <c r="F9" s="53"/>
      <c r="G9" s="53"/>
      <c r="H9" s="53"/>
      <c r="I9" s="53"/>
      <c r="J9" s="53"/>
      <c r="K9" s="53"/>
      <c r="L9" s="53"/>
      <c r="M9" s="53"/>
      <c r="N9" s="53"/>
      <c r="O9" s="53"/>
      <c r="P9" s="53"/>
      <c r="Q9" s="18"/>
    </row>
    <row r="10" spans="1:20" ht="14.15" customHeight="1">
      <c r="A10" s="18"/>
      <c r="B10" s="91">
        <v>1</v>
      </c>
      <c r="C10" s="428" t="s">
        <v>405</v>
      </c>
      <c r="D10" s="572">
        <v>25.806252000000001</v>
      </c>
      <c r="E10" s="13">
        <v>1503.8715500000001</v>
      </c>
      <c r="F10" s="432" t="s">
        <v>1160</v>
      </c>
      <c r="G10" s="91" t="s">
        <v>1160</v>
      </c>
      <c r="H10" s="432" t="s">
        <v>1160</v>
      </c>
      <c r="I10" s="13">
        <v>1529.6778019999999</v>
      </c>
      <c r="J10" s="13">
        <v>66.140366999999998</v>
      </c>
      <c r="K10" s="432" t="s">
        <v>1160</v>
      </c>
      <c r="L10" s="91" t="s">
        <v>1160</v>
      </c>
      <c r="M10" s="13">
        <v>66.140366999999998</v>
      </c>
      <c r="N10" s="13">
        <v>826.75458749999996</v>
      </c>
      <c r="O10" s="429">
        <v>1.12E-2</v>
      </c>
      <c r="P10" s="570" t="s">
        <v>1160</v>
      </c>
      <c r="Q10" s="57"/>
    </row>
    <row r="11" spans="1:20" ht="14.15" customHeight="1">
      <c r="A11" s="18"/>
      <c r="B11" s="91">
        <v>2</v>
      </c>
      <c r="C11" s="428" t="s">
        <v>1182</v>
      </c>
      <c r="D11" s="570" t="s">
        <v>1160</v>
      </c>
      <c r="E11" s="13">
        <v>3045.1515119999999</v>
      </c>
      <c r="F11" s="432" t="s">
        <v>1160</v>
      </c>
      <c r="G11" s="91" t="s">
        <v>1160</v>
      </c>
      <c r="H11" s="432" t="s">
        <v>1160</v>
      </c>
      <c r="I11" s="13">
        <v>3045.1515119999999</v>
      </c>
      <c r="J11" s="13">
        <v>144.346801</v>
      </c>
      <c r="K11" s="432" t="s">
        <v>1160</v>
      </c>
      <c r="L11" s="91" t="s">
        <v>1160</v>
      </c>
      <c r="M11" s="13">
        <v>144.346801</v>
      </c>
      <c r="N11" s="13">
        <v>1804.3350124999999</v>
      </c>
      <c r="O11" s="429">
        <v>2.4400000000000002E-2</v>
      </c>
      <c r="P11" s="570" t="s">
        <v>1160</v>
      </c>
      <c r="Q11" s="57"/>
    </row>
    <row r="12" spans="1:20" ht="14.15" customHeight="1">
      <c r="A12" s="18"/>
      <c r="B12" s="91">
        <v>3</v>
      </c>
      <c r="C12" s="428" t="s">
        <v>1183</v>
      </c>
      <c r="D12" s="570" t="s">
        <v>1160</v>
      </c>
      <c r="E12" s="13">
        <v>164.089562</v>
      </c>
      <c r="F12" s="432" t="s">
        <v>1160</v>
      </c>
      <c r="G12" s="91" t="s">
        <v>1160</v>
      </c>
      <c r="H12" s="432" t="s">
        <v>1160</v>
      </c>
      <c r="I12" s="13">
        <v>164.089562</v>
      </c>
      <c r="J12" s="13">
        <v>7.7568250000000001</v>
      </c>
      <c r="K12" s="432" t="s">
        <v>1160</v>
      </c>
      <c r="L12" s="91" t="s">
        <v>1160</v>
      </c>
      <c r="M12" s="13">
        <v>7.7568250000000001</v>
      </c>
      <c r="N12" s="13">
        <v>96.960312500000001</v>
      </c>
      <c r="O12" s="429">
        <v>1.2999999999999999E-3</v>
      </c>
      <c r="P12" s="430">
        <v>5.0000000000000001E-3</v>
      </c>
      <c r="Q12" s="57"/>
    </row>
    <row r="13" spans="1:20" ht="14.15" customHeight="1">
      <c r="A13" s="18"/>
      <c r="B13" s="91">
        <v>4</v>
      </c>
      <c r="C13" s="428" t="s">
        <v>1184</v>
      </c>
      <c r="D13" s="130" t="s">
        <v>1160</v>
      </c>
      <c r="E13" s="13">
        <v>3290.8513160000002</v>
      </c>
      <c r="F13" s="432" t="s">
        <v>1160</v>
      </c>
      <c r="G13" s="91" t="s">
        <v>1160</v>
      </c>
      <c r="H13" s="432" t="s">
        <v>1160</v>
      </c>
      <c r="I13" s="13">
        <v>3290.8513160000002</v>
      </c>
      <c r="J13" s="13">
        <v>63.226238000000002</v>
      </c>
      <c r="K13" s="432" t="s">
        <v>1160</v>
      </c>
      <c r="L13" s="91" t="s">
        <v>1160</v>
      </c>
      <c r="M13" s="13">
        <v>63.226238000000002</v>
      </c>
      <c r="N13" s="13">
        <v>790.32797500000004</v>
      </c>
      <c r="O13" s="429">
        <v>1.0699999999999999E-2</v>
      </c>
      <c r="P13" s="570" t="s">
        <v>1160</v>
      </c>
      <c r="Q13" s="57"/>
    </row>
    <row r="14" spans="1:20" ht="14.15" customHeight="1">
      <c r="A14" s="18"/>
      <c r="B14" s="91">
        <v>5</v>
      </c>
      <c r="C14" s="428" t="s">
        <v>1185</v>
      </c>
      <c r="D14" s="13">
        <v>655.93990499999995</v>
      </c>
      <c r="E14" s="13">
        <v>367.15675199999998</v>
      </c>
      <c r="F14" s="432" t="s">
        <v>1160</v>
      </c>
      <c r="G14" s="91" t="s">
        <v>1160</v>
      </c>
      <c r="H14" s="432" t="s">
        <v>1160</v>
      </c>
      <c r="I14" s="13">
        <v>1023.0966570000001</v>
      </c>
      <c r="J14" s="13">
        <v>65.702600000000004</v>
      </c>
      <c r="K14" s="432" t="s">
        <v>1160</v>
      </c>
      <c r="L14" s="91" t="s">
        <v>1160</v>
      </c>
      <c r="M14" s="13">
        <v>65.702600000000004</v>
      </c>
      <c r="N14" s="13">
        <v>821.28250000000003</v>
      </c>
      <c r="O14" s="429">
        <v>1.11E-2</v>
      </c>
      <c r="P14" s="570" t="s">
        <v>1160</v>
      </c>
      <c r="Q14" s="57"/>
    </row>
    <row r="15" spans="1:20" ht="14.15" customHeight="1">
      <c r="A15" s="18"/>
      <c r="B15" s="91">
        <v>6</v>
      </c>
      <c r="C15" s="428" t="s">
        <v>406</v>
      </c>
      <c r="D15" s="570" t="s">
        <v>1160</v>
      </c>
      <c r="E15" s="13">
        <v>5868.5897560000003</v>
      </c>
      <c r="F15" s="432" t="s">
        <v>1160</v>
      </c>
      <c r="G15" s="91" t="s">
        <v>1160</v>
      </c>
      <c r="H15" s="432" t="s">
        <v>1160</v>
      </c>
      <c r="I15" s="13">
        <v>5868.5897560000003</v>
      </c>
      <c r="J15" s="13">
        <v>287.34019599999999</v>
      </c>
      <c r="K15" s="432" t="s">
        <v>1160</v>
      </c>
      <c r="L15" s="91" t="s">
        <v>1160</v>
      </c>
      <c r="M15" s="13">
        <v>287.34019599999999</v>
      </c>
      <c r="N15" s="13">
        <v>3591.75245</v>
      </c>
      <c r="O15" s="429">
        <v>4.8599999999999997E-2</v>
      </c>
      <c r="P15" s="570" t="s">
        <v>1160</v>
      </c>
      <c r="Q15" s="57"/>
    </row>
    <row r="16" spans="1:20" ht="14.15" customHeight="1">
      <c r="A16" s="18"/>
      <c r="B16" s="91">
        <v>7</v>
      </c>
      <c r="C16" s="428" t="s">
        <v>414</v>
      </c>
      <c r="D16" s="572">
        <v>66.279521000000003</v>
      </c>
      <c r="E16" s="13">
        <v>3848.7991710000001</v>
      </c>
      <c r="F16" s="432" t="s">
        <v>1160</v>
      </c>
      <c r="G16" s="91" t="s">
        <v>1160</v>
      </c>
      <c r="H16" s="432" t="s">
        <v>1160</v>
      </c>
      <c r="I16" s="13">
        <v>3915.078692</v>
      </c>
      <c r="J16" s="13">
        <v>214.78781499999999</v>
      </c>
      <c r="K16" s="432" t="s">
        <v>1160</v>
      </c>
      <c r="L16" s="91" t="s">
        <v>1160</v>
      </c>
      <c r="M16" s="13">
        <v>214.78781499999999</v>
      </c>
      <c r="N16" s="13">
        <v>2684.8476875000001</v>
      </c>
      <c r="O16" s="429">
        <v>3.6299999999999999E-2</v>
      </c>
      <c r="P16" s="570" t="s">
        <v>1160</v>
      </c>
      <c r="Q16" s="57"/>
    </row>
    <row r="17" spans="1:17" ht="14.15" customHeight="1">
      <c r="A17" s="18"/>
      <c r="B17" s="91">
        <v>8</v>
      </c>
      <c r="C17" s="428" t="s">
        <v>565</v>
      </c>
      <c r="D17" s="571" t="s">
        <v>1160</v>
      </c>
      <c r="E17" s="13">
        <v>1393.6395030000001</v>
      </c>
      <c r="F17" s="432" t="s">
        <v>1160</v>
      </c>
      <c r="G17" s="91" t="s">
        <v>1160</v>
      </c>
      <c r="H17" s="432" t="s">
        <v>1160</v>
      </c>
      <c r="I17" s="13">
        <v>1393.6395030000001</v>
      </c>
      <c r="J17" s="13">
        <v>66.266957000000005</v>
      </c>
      <c r="K17" s="432" t="s">
        <v>1160</v>
      </c>
      <c r="L17" s="91" t="s">
        <v>1160</v>
      </c>
      <c r="M17" s="13">
        <v>66.266957000000005</v>
      </c>
      <c r="N17" s="13">
        <v>828.33696250000003</v>
      </c>
      <c r="O17" s="429">
        <v>1.12E-2</v>
      </c>
      <c r="P17" s="570" t="s">
        <v>1160</v>
      </c>
      <c r="Q17" s="57"/>
    </row>
    <row r="18" spans="1:17" ht="14.15" customHeight="1">
      <c r="A18" s="18"/>
      <c r="B18" s="91">
        <v>9</v>
      </c>
      <c r="C18" s="428" t="s">
        <v>1186</v>
      </c>
      <c r="D18" s="13">
        <v>28.898516999999998</v>
      </c>
      <c r="E18" s="13">
        <v>4486.8108789999997</v>
      </c>
      <c r="F18" s="432" t="s">
        <v>1160</v>
      </c>
      <c r="G18" s="91" t="s">
        <v>1160</v>
      </c>
      <c r="H18" s="432" t="s">
        <v>1160</v>
      </c>
      <c r="I18" s="13">
        <v>4515.7093960000002</v>
      </c>
      <c r="J18" s="13">
        <v>166.64513500000001</v>
      </c>
      <c r="K18" s="432" t="s">
        <v>1160</v>
      </c>
      <c r="L18" s="91" t="s">
        <v>1160</v>
      </c>
      <c r="M18" s="13">
        <v>166.64513500000001</v>
      </c>
      <c r="N18" s="13">
        <v>2083.0641875000001</v>
      </c>
      <c r="O18" s="429">
        <v>2.8199999999999999E-2</v>
      </c>
      <c r="P18" s="430">
        <v>1.4999999999999999E-2</v>
      </c>
      <c r="Q18" s="57"/>
    </row>
    <row r="19" spans="1:17" ht="14.15" customHeight="1">
      <c r="A19" s="18"/>
      <c r="B19" s="91">
        <v>10</v>
      </c>
      <c r="C19" s="428" t="s">
        <v>1187</v>
      </c>
      <c r="D19" s="570" t="s">
        <v>1160</v>
      </c>
      <c r="E19" s="13">
        <v>1046.520704</v>
      </c>
      <c r="F19" s="432" t="s">
        <v>1160</v>
      </c>
      <c r="G19" s="91" t="s">
        <v>1160</v>
      </c>
      <c r="H19" s="432" t="s">
        <v>1160</v>
      </c>
      <c r="I19" s="13">
        <v>1046.520704</v>
      </c>
      <c r="J19" s="13">
        <v>68.698820999999995</v>
      </c>
      <c r="K19" s="432" t="s">
        <v>1160</v>
      </c>
      <c r="L19" s="91" t="s">
        <v>1160</v>
      </c>
      <c r="M19" s="13">
        <v>68.698820999999995</v>
      </c>
      <c r="N19" s="13">
        <v>858.73526249999998</v>
      </c>
      <c r="O19" s="429">
        <v>1.1599999999999999E-2</v>
      </c>
      <c r="P19" s="570" t="s">
        <v>1160</v>
      </c>
      <c r="Q19" s="57"/>
    </row>
    <row r="20" spans="1:17" ht="14.15" customHeight="1">
      <c r="A20" s="18"/>
      <c r="B20" s="91">
        <v>11</v>
      </c>
      <c r="C20" s="428" t="s">
        <v>409</v>
      </c>
      <c r="D20" s="572">
        <v>57.502803</v>
      </c>
      <c r="E20" s="13">
        <v>108088.096126</v>
      </c>
      <c r="F20" s="432" t="s">
        <v>1160</v>
      </c>
      <c r="G20" s="91" t="s">
        <v>1160</v>
      </c>
      <c r="H20" s="432" t="s">
        <v>1160</v>
      </c>
      <c r="I20" s="13">
        <v>108145.598929</v>
      </c>
      <c r="J20" s="13">
        <v>4249.8322070000004</v>
      </c>
      <c r="K20" s="432" t="s">
        <v>1160</v>
      </c>
      <c r="L20" s="91" t="s">
        <v>1160</v>
      </c>
      <c r="M20" s="13">
        <v>4249.8322070000004</v>
      </c>
      <c r="N20" s="13">
        <v>53122.902587500001</v>
      </c>
      <c r="O20" s="429">
        <v>0.70189999999999997</v>
      </c>
      <c r="P20" s="570" t="s">
        <v>1160</v>
      </c>
      <c r="Q20" s="57"/>
    </row>
    <row r="21" spans="1:17" ht="14.15" customHeight="1">
      <c r="A21" s="18"/>
      <c r="B21" s="91">
        <v>12</v>
      </c>
      <c r="C21" s="428" t="s">
        <v>1188</v>
      </c>
      <c r="D21" s="570" t="s">
        <v>1160</v>
      </c>
      <c r="E21" s="13">
        <v>67.485921000000005</v>
      </c>
      <c r="F21" s="432" t="s">
        <v>1160</v>
      </c>
      <c r="G21" s="91" t="s">
        <v>1160</v>
      </c>
      <c r="H21" s="432" t="s">
        <v>1160</v>
      </c>
      <c r="I21" s="13">
        <v>67.485921000000005</v>
      </c>
      <c r="J21" s="13">
        <v>3.9999600000000002</v>
      </c>
      <c r="K21" s="432" t="s">
        <v>1160</v>
      </c>
      <c r="L21" s="91" t="s">
        <v>1160</v>
      </c>
      <c r="M21" s="13">
        <v>3.9999600000000002</v>
      </c>
      <c r="N21" s="13">
        <v>49.999499999999998</v>
      </c>
      <c r="O21" s="429">
        <v>6.9999999999999999E-4</v>
      </c>
      <c r="P21" s="430">
        <v>0.01</v>
      </c>
      <c r="Q21" s="57"/>
    </row>
    <row r="22" spans="1:17" ht="14.15" customHeight="1">
      <c r="A22" s="18"/>
      <c r="B22" s="91">
        <v>13</v>
      </c>
      <c r="C22" s="428" t="s">
        <v>410</v>
      </c>
      <c r="D22" s="572">
        <v>682.65116599999999</v>
      </c>
      <c r="E22" s="13">
        <v>3327.3081160000002</v>
      </c>
      <c r="F22" s="432" t="s">
        <v>1160</v>
      </c>
      <c r="G22" s="91" t="s">
        <v>1160</v>
      </c>
      <c r="H22" s="432" t="s">
        <v>1160</v>
      </c>
      <c r="I22" s="13">
        <v>4009.9592819999998</v>
      </c>
      <c r="J22" s="13">
        <v>180.75027700000001</v>
      </c>
      <c r="K22" s="432" t="s">
        <v>1160</v>
      </c>
      <c r="L22" s="91" t="s">
        <v>1160</v>
      </c>
      <c r="M22" s="13">
        <v>180.75027700000001</v>
      </c>
      <c r="N22" s="13">
        <v>2259.3784624999998</v>
      </c>
      <c r="O22" s="429">
        <v>3.0599999999999999E-2</v>
      </c>
      <c r="P22" s="570" t="s">
        <v>1160</v>
      </c>
      <c r="Q22" s="57"/>
    </row>
    <row r="23" spans="1:17" ht="14.15" customHeight="1">
      <c r="A23" s="18"/>
      <c r="B23" s="91">
        <v>14</v>
      </c>
      <c r="C23" s="428" t="s">
        <v>1189</v>
      </c>
      <c r="D23" s="13">
        <v>1698.580741</v>
      </c>
      <c r="E23" s="13">
        <v>6814.1367129999999</v>
      </c>
      <c r="F23" s="432" t="s">
        <v>1160</v>
      </c>
      <c r="G23" s="91" t="s">
        <v>1160</v>
      </c>
      <c r="H23" s="432" t="s">
        <v>1160</v>
      </c>
      <c r="I23" s="13">
        <v>8512.7174539999996</v>
      </c>
      <c r="J23" s="13">
        <v>427.56889999999999</v>
      </c>
      <c r="K23" s="432" t="s">
        <v>1160</v>
      </c>
      <c r="L23" s="91" t="s">
        <v>1160</v>
      </c>
      <c r="M23" s="13">
        <v>427.56889999999999</v>
      </c>
      <c r="N23" s="13">
        <v>5344.6112499999999</v>
      </c>
      <c r="O23" s="429">
        <v>7.2199999999999903E-2</v>
      </c>
      <c r="P23" s="570" t="s">
        <v>1160</v>
      </c>
      <c r="Q23" s="57"/>
    </row>
    <row r="24" spans="1:17" ht="14.15" customHeight="1">
      <c r="A24" s="18"/>
      <c r="B24" s="11" t="s">
        <v>381</v>
      </c>
      <c r="C24" s="428" t="s">
        <v>217</v>
      </c>
      <c r="D24" s="104">
        <v>3215.6589049999998</v>
      </c>
      <c r="E24" s="104">
        <v>143312.50758100001</v>
      </c>
      <c r="F24" s="433" t="s">
        <v>1160</v>
      </c>
      <c r="G24" s="434" t="s">
        <v>1160</v>
      </c>
      <c r="H24" s="433" t="s">
        <v>1160</v>
      </c>
      <c r="I24" s="104">
        <v>146528.166486</v>
      </c>
      <c r="J24" s="104">
        <v>6013.063099</v>
      </c>
      <c r="K24" s="433" t="s">
        <v>1160</v>
      </c>
      <c r="L24" s="434" t="s">
        <v>1160</v>
      </c>
      <c r="M24" s="104">
        <v>6013.063099</v>
      </c>
      <c r="N24" s="104">
        <v>75163.288737499999</v>
      </c>
      <c r="O24" s="431">
        <v>1</v>
      </c>
      <c r="P24" s="570" t="s">
        <v>1160</v>
      </c>
      <c r="Q24" s="57"/>
    </row>
    <row r="25" spans="1:17" ht="14.15" customHeight="1">
      <c r="A25" s="18"/>
      <c r="B25" s="18"/>
      <c r="C25" s="18" t="s">
        <v>1190</v>
      </c>
      <c r="D25" s="18"/>
      <c r="E25" s="18"/>
      <c r="F25" s="18"/>
      <c r="G25" s="18"/>
      <c r="H25" s="18"/>
      <c r="I25" s="18"/>
      <c r="J25" s="18"/>
      <c r="K25" s="18"/>
      <c r="L25" s="18"/>
      <c r="M25" s="18"/>
      <c r="N25" s="18"/>
      <c r="O25" s="18"/>
      <c r="P25" s="18"/>
      <c r="Q25" s="18"/>
    </row>
    <row r="26" spans="1:17" hidden="1">
      <c r="A26" s="18"/>
      <c r="B26" s="18"/>
      <c r="C26" s="18"/>
      <c r="D26" s="18"/>
      <c r="E26" s="18"/>
      <c r="F26" s="18"/>
      <c r="G26" s="18"/>
      <c r="H26" s="18"/>
      <c r="I26" s="18"/>
      <c r="J26" s="18"/>
      <c r="K26" s="18"/>
      <c r="L26" s="18"/>
      <c r="M26" s="18"/>
      <c r="N26" s="18"/>
      <c r="O26" s="18"/>
      <c r="P26" s="18"/>
      <c r="Q26" s="18"/>
    </row>
  </sheetData>
  <mergeCells count="4">
    <mergeCell ref="D7:E7"/>
    <mergeCell ref="F7:G7"/>
    <mergeCell ref="J7:L7"/>
    <mergeCell ref="B3:I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ColWidth="9.15234375" defaultRowHeight="12.9"/>
  <cols>
    <col min="1" max="2" width="9.15234375" style="24" customWidth="1"/>
    <col min="3" max="3" width="73.53515625" style="24" customWidth="1"/>
    <col min="4" max="4" width="18.15234375" style="24" customWidth="1"/>
    <col min="5" max="6" width="9.15234375" style="24" customWidth="1"/>
    <col min="7" max="16384" width="9.15234375" style="24"/>
  </cols>
  <sheetData>
    <row r="1" spans="1:7" s="385" customFormat="1" ht="16" customHeight="1">
      <c r="A1" s="386" t="s">
        <v>1145</v>
      </c>
      <c r="B1" s="386"/>
      <c r="C1" s="386"/>
      <c r="D1" s="387"/>
      <c r="E1" s="84"/>
      <c r="F1" s="388"/>
      <c r="G1" s="388"/>
    </row>
    <row r="2" spans="1:7">
      <c r="A2" s="18"/>
      <c r="B2" s="18"/>
      <c r="C2" s="18"/>
      <c r="D2" s="18"/>
      <c r="E2" s="18"/>
      <c r="F2" s="18"/>
    </row>
    <row r="3" spans="1:7" ht="20.6">
      <c r="A3" s="18"/>
      <c r="B3" s="582" t="s">
        <v>1109</v>
      </c>
      <c r="C3" s="609"/>
      <c r="D3" s="609"/>
      <c r="E3" s="18"/>
      <c r="F3" s="18"/>
    </row>
    <row r="4" spans="1:7" ht="20.6">
      <c r="A4" s="18"/>
      <c r="B4" s="159"/>
      <c r="C4" s="161"/>
      <c r="D4" s="161"/>
      <c r="E4" s="18"/>
      <c r="F4" s="18"/>
    </row>
    <row r="5" spans="1:7">
      <c r="A5" s="18"/>
      <c r="B5" s="18"/>
      <c r="C5" s="18"/>
      <c r="D5" s="18"/>
      <c r="E5" s="18"/>
      <c r="F5" s="18"/>
    </row>
    <row r="6" spans="1:7" ht="14.6">
      <c r="A6" s="18"/>
      <c r="B6" s="192" t="s">
        <v>173</v>
      </c>
      <c r="C6" s="206"/>
      <c r="D6" s="190" t="s">
        <v>87</v>
      </c>
      <c r="E6" s="18"/>
      <c r="F6" s="18"/>
    </row>
    <row r="7" spans="1:7" ht="14.6">
      <c r="A7" s="18"/>
      <c r="B7" s="176" t="s">
        <v>88</v>
      </c>
      <c r="C7" s="178" t="s">
        <v>89</v>
      </c>
      <c r="D7" s="13">
        <v>101898</v>
      </c>
      <c r="E7" s="18"/>
      <c r="F7" s="18"/>
    </row>
    <row r="8" spans="1:7" ht="14.6">
      <c r="A8" s="18"/>
      <c r="B8" s="11" t="s">
        <v>90</v>
      </c>
      <c r="C8" s="12" t="s">
        <v>91</v>
      </c>
      <c r="D8" s="426">
        <v>0</v>
      </c>
      <c r="E8" s="18"/>
      <c r="F8" s="18"/>
    </row>
    <row r="9" spans="1:7" ht="14.6">
      <c r="A9" s="18"/>
      <c r="B9" s="11" t="s">
        <v>92</v>
      </c>
      <c r="C9" s="12" t="s">
        <v>93</v>
      </c>
      <c r="D9" s="13">
        <v>44</v>
      </c>
      <c r="E9" s="18"/>
      <c r="F9" s="18"/>
    </row>
    <row r="10" spans="1:7">
      <c r="A10" s="18"/>
      <c r="B10" s="18"/>
      <c r="C10" s="18"/>
      <c r="D10" s="18"/>
      <c r="E10" s="18"/>
      <c r="F10" s="18"/>
    </row>
  </sheetData>
  <mergeCells count="1">
    <mergeCell ref="B3:D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ColWidth="9.15234375" defaultRowHeight="12.9"/>
  <cols>
    <col min="1" max="1" width="8.84375" style="79" customWidth="1"/>
    <col min="2" max="2" width="12.84375" style="79" customWidth="1"/>
    <col min="3" max="3" width="98.53515625" style="79" customWidth="1"/>
    <col min="4" max="4" width="14.84375" style="79" customWidth="1"/>
    <col min="5" max="6" width="24.15234375" style="79" customWidth="1"/>
    <col min="7" max="16384" width="9.15234375" style="79"/>
  </cols>
  <sheetData>
    <row r="1" spans="1:7" s="385" customFormat="1" ht="16" customHeight="1">
      <c r="A1" s="386" t="s">
        <v>1145</v>
      </c>
      <c r="B1" s="386"/>
      <c r="C1" s="386"/>
      <c r="D1" s="387"/>
      <c r="E1" s="84"/>
      <c r="F1" s="388"/>
      <c r="G1" s="388"/>
    </row>
    <row r="2" spans="1:7">
      <c r="A2" s="78"/>
      <c r="B2" s="78"/>
      <c r="C2" s="78"/>
      <c r="D2" s="78"/>
      <c r="E2" s="78"/>
      <c r="F2" s="78"/>
    </row>
    <row r="3" spans="1:7" ht="20.6">
      <c r="A3" s="78"/>
      <c r="B3" s="582" t="s">
        <v>1110</v>
      </c>
      <c r="C3" s="597"/>
      <c r="D3" s="78"/>
      <c r="E3" s="105"/>
      <c r="F3" s="78"/>
    </row>
    <row r="4" spans="1:7">
      <c r="A4" s="78"/>
      <c r="B4" s="78"/>
      <c r="C4" s="78"/>
      <c r="D4" s="78"/>
      <c r="E4" s="78"/>
      <c r="F4" s="78"/>
    </row>
    <row r="5" spans="1:7">
      <c r="A5" s="78"/>
      <c r="B5" s="78"/>
      <c r="C5" s="78"/>
      <c r="D5" s="78"/>
      <c r="E5" s="78"/>
      <c r="F5" s="78"/>
    </row>
    <row r="6" spans="1:7" ht="14.6">
      <c r="A6" s="78"/>
      <c r="B6" s="191" t="s">
        <v>173</v>
      </c>
      <c r="C6" s="207"/>
      <c r="D6" s="190" t="s">
        <v>927</v>
      </c>
      <c r="E6" s="78"/>
      <c r="F6" s="78"/>
    </row>
    <row r="7" spans="1:7" ht="29.15">
      <c r="A7" s="78"/>
      <c r="B7" s="207"/>
      <c r="C7" s="207"/>
      <c r="D7" s="190" t="s">
        <v>928</v>
      </c>
      <c r="E7" s="78"/>
      <c r="F7" s="78"/>
    </row>
    <row r="8" spans="1:7" ht="14.6">
      <c r="A8" s="78"/>
      <c r="B8" s="176" t="s">
        <v>88</v>
      </c>
      <c r="C8" s="178" t="s">
        <v>929</v>
      </c>
      <c r="D8" s="13">
        <v>360862</v>
      </c>
      <c r="E8" s="78"/>
      <c r="F8" s="78"/>
    </row>
    <row r="9" spans="1:7" ht="29.15">
      <c r="A9" s="78"/>
      <c r="B9" s="11" t="s">
        <v>90</v>
      </c>
      <c r="C9" s="12" t="s">
        <v>930</v>
      </c>
      <c r="D9" s="130" t="s">
        <v>1160</v>
      </c>
      <c r="E9" s="78"/>
      <c r="F9" s="78"/>
    </row>
    <row r="10" spans="1:7" ht="29.15">
      <c r="A10" s="78"/>
      <c r="B10" s="11" t="s">
        <v>92</v>
      </c>
      <c r="C10" s="12" t="s">
        <v>931</v>
      </c>
      <c r="D10" s="130" t="s">
        <v>1160</v>
      </c>
      <c r="E10" s="78"/>
      <c r="F10" s="78"/>
    </row>
    <row r="11" spans="1:7" ht="14.6">
      <c r="A11" s="78"/>
      <c r="B11" s="11" t="s">
        <v>103</v>
      </c>
      <c r="C11" s="12" t="s">
        <v>932</v>
      </c>
      <c r="D11" s="130" t="s">
        <v>1160</v>
      </c>
      <c r="E11" s="78"/>
    </row>
    <row r="12" spans="1:7" ht="43.75">
      <c r="A12" s="78"/>
      <c r="B12" s="11" t="s">
        <v>105</v>
      </c>
      <c r="C12" s="12" t="s">
        <v>933</v>
      </c>
      <c r="D12" s="130" t="s">
        <v>1160</v>
      </c>
      <c r="E12" s="78"/>
      <c r="F12" s="78"/>
    </row>
    <row r="13" spans="1:7" ht="14.6">
      <c r="A13" s="78"/>
      <c r="B13" s="11" t="s">
        <v>107</v>
      </c>
      <c r="C13" s="12" t="s">
        <v>934</v>
      </c>
      <c r="D13" s="130" t="s">
        <v>1160</v>
      </c>
      <c r="E13" s="78"/>
      <c r="F13" s="78"/>
    </row>
    <row r="14" spans="1:7" ht="14.6">
      <c r="A14" s="78"/>
      <c r="B14" s="11" t="s">
        <v>109</v>
      </c>
      <c r="C14" s="12" t="s">
        <v>935</v>
      </c>
      <c r="D14" s="130" t="s">
        <v>1160</v>
      </c>
      <c r="E14" s="78"/>
      <c r="F14" s="78"/>
    </row>
    <row r="15" spans="1:7" ht="14.6">
      <c r="A15" s="78"/>
      <c r="B15" s="11" t="s">
        <v>121</v>
      </c>
      <c r="C15" s="12" t="s">
        <v>936</v>
      </c>
      <c r="D15" s="13">
        <v>-6389.6587449999997</v>
      </c>
      <c r="E15" s="78"/>
      <c r="F15" s="78"/>
    </row>
    <row r="16" spans="1:7" ht="14.6">
      <c r="A16" s="78"/>
      <c r="B16" s="11" t="s">
        <v>125</v>
      </c>
      <c r="C16" s="12" t="s">
        <v>937</v>
      </c>
      <c r="D16" s="130" t="s">
        <v>1160</v>
      </c>
      <c r="E16" s="78"/>
      <c r="F16" s="78"/>
    </row>
    <row r="17" spans="1:6" ht="14.6">
      <c r="A17" s="78"/>
      <c r="B17" s="11" t="s">
        <v>129</v>
      </c>
      <c r="C17" s="12" t="s">
        <v>938</v>
      </c>
      <c r="D17" s="13">
        <v>38019.582385000002</v>
      </c>
      <c r="E17" s="78"/>
      <c r="F17" s="78"/>
    </row>
    <row r="18" spans="1:6" ht="29.15">
      <c r="A18" s="78"/>
      <c r="B18" s="11" t="s">
        <v>133</v>
      </c>
      <c r="C18" s="12" t="s">
        <v>939</v>
      </c>
      <c r="D18" s="130" t="s">
        <v>1160</v>
      </c>
      <c r="E18" s="78"/>
      <c r="F18" s="78"/>
    </row>
    <row r="19" spans="1:6" ht="29.15">
      <c r="A19" s="78"/>
      <c r="B19" s="11" t="s">
        <v>940</v>
      </c>
      <c r="C19" s="12" t="s">
        <v>941</v>
      </c>
      <c r="D19" s="130" t="s">
        <v>1160</v>
      </c>
      <c r="E19" s="78"/>
      <c r="F19" s="78"/>
    </row>
    <row r="20" spans="1:6" ht="29.15">
      <c r="A20" s="78"/>
      <c r="B20" s="11" t="s">
        <v>942</v>
      </c>
      <c r="C20" s="12" t="s">
        <v>943</v>
      </c>
      <c r="D20" s="130" t="s">
        <v>1160</v>
      </c>
      <c r="E20" s="78"/>
      <c r="F20" s="78"/>
    </row>
    <row r="21" spans="1:6" ht="14.6">
      <c r="A21" s="78"/>
      <c r="B21" s="11" t="s">
        <v>137</v>
      </c>
      <c r="C21" s="12" t="s">
        <v>944</v>
      </c>
      <c r="D21" s="13">
        <v>-156159</v>
      </c>
      <c r="E21" s="78"/>
      <c r="F21" s="78"/>
    </row>
    <row r="22" spans="1:6" ht="14.6">
      <c r="A22" s="78"/>
      <c r="B22" s="11" t="s">
        <v>140</v>
      </c>
      <c r="C22" s="12" t="s">
        <v>141</v>
      </c>
      <c r="D22" s="13">
        <v>236333</v>
      </c>
      <c r="E22" s="78"/>
      <c r="F22" s="78"/>
    </row>
    <row r="23" spans="1:6">
      <c r="A23" s="78"/>
      <c r="B23" s="78"/>
      <c r="C23" s="78"/>
      <c r="D23" s="78"/>
      <c r="E23" s="78"/>
      <c r="F23" s="78"/>
    </row>
    <row r="24" spans="1:6">
      <c r="A24" s="78"/>
      <c r="B24" s="78"/>
      <c r="C24" s="78"/>
      <c r="D24" s="78"/>
      <c r="E24" s="78"/>
      <c r="F24" s="78"/>
    </row>
    <row r="25" spans="1:6">
      <c r="A25" s="78"/>
      <c r="B25" s="78"/>
      <c r="C25" s="78"/>
      <c r="D25" s="78"/>
      <c r="E25" s="78"/>
      <c r="F25" s="78"/>
    </row>
  </sheetData>
  <mergeCells count="1">
    <mergeCell ref="B3:C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8DC0320DB840043A6EF5CAB0A3B07C9" ma:contentTypeVersion="2" ma:contentTypeDescription="Create a new document." ma:contentTypeScope="" ma:versionID="bc2a6d37e6c9712c07bceb4fe2f0677f">
  <xsd:schema xmlns:xsd="http://www.w3.org/2001/XMLSchema" xmlns:xs="http://www.w3.org/2001/XMLSchema" xmlns:p="http://schemas.microsoft.com/office/2006/metadata/properties" xmlns:ns2="5e6c9502-c7f6-4e51-b341-d8421b7968d0" targetNamespace="http://schemas.microsoft.com/office/2006/metadata/properties" ma:root="true" ma:fieldsID="bf54c22d9c7bc27166cccb5c82c328f8" ns2:_="">
    <xsd:import namespace="5e6c9502-c7f6-4e51-b341-d8421b7968d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9502-c7f6-4e51-b341-d8421b7968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88B866-B20A-4616-98D3-AD90D5DDFCC6}">
  <ds:schemaRefs>
    <ds:schemaRef ds:uri="http://schemas.microsoft.com/sharepoint/v3/contenttype/forms"/>
  </ds:schemaRefs>
</ds:datastoreItem>
</file>

<file path=customXml/itemProps2.xml><?xml version="1.0" encoding="utf-8"?>
<ds:datastoreItem xmlns:ds="http://schemas.openxmlformats.org/officeDocument/2006/customXml" ds:itemID="{D620DC46-9C11-417C-ACDE-D7598837DC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9502-c7f6-4e51-b341-d8421b7968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6FBEE4-D047-4AC1-B230-9306714622B7}">
  <ds:schemaRefs>
    <ds:schemaRef ds:uri="http://www.w3.org/XML/1998/namespace"/>
    <ds:schemaRef ds:uri="http://purl.org/dc/term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5e6c9502-c7f6-4e51-b341-d8421b7968d0"/>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Introduction</vt:lpstr>
      <vt:lpstr>EU CC1</vt:lpstr>
      <vt:lpstr>EU CC2</vt:lpstr>
      <vt:lpstr>EU KM1</vt:lpstr>
      <vt:lpstr>EU KM2</vt:lpstr>
      <vt:lpstr>EU CCyB1</vt:lpstr>
      <vt:lpstr>EU CCyB2</vt:lpstr>
      <vt:lpstr>EU LR1</vt:lpstr>
      <vt:lpstr>EU LR2</vt:lpstr>
      <vt:lpstr>EU LR3</vt:lpstr>
      <vt:lpstr>EU OV1</vt:lpstr>
      <vt:lpstr>EU CQ1</vt:lpstr>
      <vt:lpstr>EU CQ4</vt:lpstr>
      <vt:lpstr>EU CQ5</vt:lpstr>
      <vt:lpstr>EU CR1</vt:lpstr>
      <vt:lpstr>EU CR1-A</vt:lpstr>
      <vt:lpstr>EU CR2</vt:lpstr>
      <vt:lpstr>EU CR3</vt:lpstr>
      <vt:lpstr>EU CR4</vt:lpstr>
      <vt:lpstr>EU CR5</vt:lpstr>
      <vt:lpstr>EU CR6</vt:lpstr>
      <vt:lpstr>EU CR7-A</vt:lpstr>
      <vt:lpstr>EU CR8</vt:lpstr>
      <vt:lpstr>EU CR10</vt:lpstr>
      <vt:lpstr>EU CCR1</vt:lpstr>
      <vt:lpstr>EU CCR2</vt:lpstr>
      <vt:lpstr>EU CCR4</vt:lpstr>
      <vt:lpstr>EU CCR5</vt:lpstr>
      <vt:lpstr>EU CCR8</vt:lpstr>
      <vt:lpstr>EU MR1</vt:lpstr>
      <vt:lpstr>EU IRRBB1</vt:lpstr>
      <vt:lpstr>EU LIQ1</vt:lpstr>
      <vt:lpstr>EU LIQ2</vt:lpstr>
      <vt:lpstr>EU LIQB</vt:lpstr>
      <vt:lpstr>FFFS 2010 7</vt:lpstr>
    </vt:vector>
  </TitlesOfParts>
  <Company>SEK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Uotila, Anna-Maria</dc:creator>
  <cp:lastModifiedBy>Uotila, Anna-Maria</cp:lastModifiedBy>
  <dcterms:created xsi:type="dcterms:W3CDTF">2021-07-29T13:06:35Z</dcterms:created>
  <dcterms:modified xsi:type="dcterms:W3CDTF">2022-08-25T06:28:54Z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0x01010088DC0320DB840043A6EF5CAB0A3B07C9</vt:lpwstr>
  </property>
</Properties>
</file>